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tabRatio="809" activeTab="3"/>
  </bookViews>
  <sheets>
    <sheet name="PROBLEMAS" sheetId="1" r:id="rId1"/>
    <sheet name="OBJETIVOS 1" sheetId="2" r:id="rId2"/>
    <sheet name="Mir" sheetId="11" r:id="rId3"/>
    <sheet name="ficha tecnica" sheetId="15" r:id="rId4"/>
  </sheets>
  <externalReferences>
    <externalReference r:id="rId5"/>
  </externalReferences>
  <definedNames>
    <definedName name="a" localSheetId="3">#REF!</definedName>
    <definedName name="a">#REF!</definedName>
    <definedName name="_xlnm.Print_Area" localSheetId="2">Mir!$A$1:$G$19</definedName>
    <definedName name="datos" localSheetId="3">#REF!</definedName>
    <definedName name="datos">#REF!</definedName>
    <definedName name="DME_Dirty">"False"</definedName>
    <definedName name="DME_LocalFile">"True"</definedName>
    <definedName name="_xlnm.Print_Titles" localSheetId="2">Mir!$1:$2</definedName>
    <definedName name="x" localSheetId="3">#REF!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T18" i="15" l="1"/>
  <c r="O18" i="15"/>
  <c r="U18" i="15" s="1"/>
  <c r="D18" i="15"/>
  <c r="C18" i="15"/>
  <c r="B18" i="15"/>
  <c r="T17" i="15"/>
  <c r="O17" i="15"/>
  <c r="U17" i="15" s="1"/>
  <c r="D17" i="15"/>
  <c r="C17" i="15"/>
  <c r="B17" i="15"/>
  <c r="T16" i="15"/>
  <c r="O16" i="15"/>
  <c r="U16" i="15" s="1"/>
  <c r="D16" i="15"/>
  <c r="C16" i="15"/>
  <c r="B16" i="15"/>
  <c r="T15" i="15"/>
  <c r="O15" i="15"/>
  <c r="U15" i="15" s="1"/>
  <c r="D15" i="15"/>
  <c r="C15" i="15"/>
  <c r="B15" i="15"/>
  <c r="T14" i="15"/>
  <c r="O14" i="15"/>
  <c r="U14" i="15" s="1"/>
  <c r="D14" i="15"/>
  <c r="C14" i="15"/>
  <c r="B14" i="15"/>
  <c r="T13" i="15"/>
  <c r="O13" i="15"/>
  <c r="U13" i="15" s="1"/>
  <c r="D13" i="15"/>
  <c r="C13" i="15"/>
  <c r="B13" i="15"/>
  <c r="T12" i="15"/>
  <c r="O12" i="15"/>
  <c r="U12" i="15" s="1"/>
  <c r="D12" i="15"/>
  <c r="C12" i="15"/>
  <c r="B12" i="15"/>
  <c r="T11" i="15"/>
  <c r="O11" i="15"/>
  <c r="U11" i="15" s="1"/>
  <c r="D11" i="15"/>
  <c r="C11" i="15"/>
  <c r="B11" i="15"/>
  <c r="S10" i="15"/>
  <c r="T10" i="15" s="1"/>
  <c r="O10" i="15"/>
  <c r="U10" i="15" s="1"/>
  <c r="D10" i="15"/>
  <c r="C10" i="15"/>
  <c r="B10" i="15"/>
  <c r="T9" i="15"/>
  <c r="O9" i="15"/>
  <c r="U9" i="15" s="1"/>
  <c r="D9" i="15"/>
  <c r="C9" i="15"/>
  <c r="B9" i="15"/>
  <c r="T8" i="15"/>
  <c r="O8" i="15"/>
  <c r="U8" i="15" s="1"/>
  <c r="D8" i="15"/>
  <c r="C8" i="15"/>
  <c r="B8" i="15"/>
  <c r="T7" i="15"/>
  <c r="O7" i="15"/>
  <c r="U7" i="15" s="1"/>
  <c r="D7" i="15"/>
  <c r="C7" i="15"/>
  <c r="B7" i="15"/>
  <c r="T6" i="15"/>
  <c r="O6" i="15"/>
  <c r="U6" i="15" s="1"/>
  <c r="C6" i="15"/>
  <c r="B6" i="15"/>
  <c r="T5" i="15"/>
  <c r="O5" i="15"/>
  <c r="U5" i="15" s="1"/>
  <c r="C5" i="15"/>
  <c r="B5" i="15"/>
</calcChain>
</file>

<file path=xl/comments1.xml><?xml version="1.0" encoding="utf-8"?>
<comments xmlns="http://schemas.openxmlformats.org/spreadsheetml/2006/main">
  <authors>
    <author>Contabilidad</author>
  </authors>
  <commentList>
    <comment ref="R4" authorId="0">
      <text>
        <r>
          <rPr>
            <sz val="9"/>
            <color indexed="81"/>
            <rFont val="Tahoma"/>
            <family val="2"/>
          </rPr>
          <t xml:space="preserve">2010
</t>
        </r>
      </text>
    </comment>
    <comment ref="O5" authorId="0">
      <text>
        <r>
          <rPr>
            <sz val="9"/>
            <color indexed="81"/>
            <rFont val="Tahoma"/>
            <family val="2"/>
          </rPr>
          <t xml:space="preserve">IDH Comparativo 2005-2010
</t>
        </r>
      </text>
    </comment>
    <comment ref="S5" authorId="0">
      <text>
        <r>
          <rPr>
            <sz val="9"/>
            <color indexed="81"/>
            <rFont val="Tahoma"/>
            <family val="2"/>
          </rPr>
          <t xml:space="preserve">2015
</t>
        </r>
      </text>
    </comment>
    <comment ref="T5" authorId="0">
      <text>
        <r>
          <rPr>
            <sz val="9"/>
            <color indexed="81"/>
            <rFont val="Tahoma"/>
            <family val="2"/>
          </rPr>
          <t xml:space="preserve">IDH Comparativo 2010-2015
</t>
        </r>
      </text>
    </comment>
  </commentList>
</comments>
</file>

<file path=xl/sharedStrings.xml><?xml version="1.0" encoding="utf-8"?>
<sst xmlns="http://schemas.openxmlformats.org/spreadsheetml/2006/main" count="390" uniqueCount="256">
  <si>
    <t>ARBOL DE PROBLEMAS</t>
  </si>
  <si>
    <t>BAJA CALIDAD DE VIDA DE LOS CIUDADANOS DEL MUNICIPIO DE APASEO EL GRANDE</t>
  </si>
  <si>
    <t>AUMENTO DE LA INCONFORMIDAD CIUDADANA</t>
  </si>
  <si>
    <t>AFECTACIÓN ECONÓMICA</t>
  </si>
  <si>
    <t>AUMENTO DE MORTALIDAD</t>
  </si>
  <si>
    <t>AUMENTO DE GASTOS OPERACIONALES</t>
  </si>
  <si>
    <t>SEQUÍAS</t>
  </si>
  <si>
    <t>ENFERMEDADES</t>
  </si>
  <si>
    <t xml:space="preserve">INSUFICIENTE INGRESO </t>
  </si>
  <si>
    <t>ESCASES DE AGUA</t>
  </si>
  <si>
    <t>MALA ALIMENTACIÓN</t>
  </si>
  <si>
    <t>INADECUADA CONSERVACION, DISTRIBUCIÓN Y CONSUMO DEL AGUA POTABLE EN EL MUNICIPIO</t>
  </si>
  <si>
    <t>INSUFICIENTES RECURSOS PARA LA CONSERVACION DEL AGUA</t>
  </si>
  <si>
    <t>INADECUADAS PRÁCTICAS EN EL USO DEL AGUA EN LA VIVIENDA</t>
  </si>
  <si>
    <t>INSUFICIENTE INFRAESTRUCTURA PLUVIAL EN EL MUNICIPIO</t>
  </si>
  <si>
    <t>AUMENTA LOS USUARIOS EN CARTERA VENCIDA</t>
  </si>
  <si>
    <t>INSUFICIENTE CONCIENTIZACIÓN DE LOS USUARIOS EN EL CUIDADO DEL AGUA</t>
  </si>
  <si>
    <t>INEXISTENCIA DE PROYECTOS PLUVIALES EN EL MUNICIPIO</t>
  </si>
  <si>
    <t>AUMENTA EL DERROCHE DE AGUA POR PARTE DE LOS CIUDADANOS</t>
  </si>
  <si>
    <t xml:space="preserve"> INADECUADO USO DEL AGUA POTABLE</t>
  </si>
  <si>
    <t>INSUFICIENTE GESTIÓN EN LOS PROYECTOS</t>
  </si>
  <si>
    <t>AUMENTAN TOMAS CLANDESTINAS</t>
  </si>
  <si>
    <t>DESINTERÉS DE LA POBLACIÓN PARA EL CUIDADO DEL AGUA</t>
  </si>
  <si>
    <t>DEFICIENCIA PREVENTIVA  DE REDES PLUVIALES.</t>
  </si>
  <si>
    <t>ARBOL DE OBJETIVOS</t>
  </si>
  <si>
    <t>DISMINUCIÓN DE LA INCONFORMIDAD CIUDADANA</t>
  </si>
  <si>
    <t xml:space="preserve"> ECONÓMIA ESTABLE</t>
  </si>
  <si>
    <t>DISMINUCIÓN DE GASTOS OPERACIONALES</t>
  </si>
  <si>
    <t>SEMBRADIOS</t>
  </si>
  <si>
    <t>BUENA SALUD</t>
  </si>
  <si>
    <t xml:space="preserve">SUFICIENTE INGRESO </t>
  </si>
  <si>
    <t>ABUNDANCIA DE AGUA</t>
  </si>
  <si>
    <t>BUENA ALIMENTACIÓN</t>
  </si>
  <si>
    <t>ADECUADA CONSERVACION, DISTRIBUCIÓN Y CONSUMO DEL AGUA POTABLE EN EL MUNICIPIO</t>
  </si>
  <si>
    <t>SUFICIENTES RECURSOS PARA LA CONSERVACIÓN DEL AGUA</t>
  </si>
  <si>
    <t>ADECUADAS PRÁCTICAS EN EL USO DEL AGUA EN LA VIVIENDA</t>
  </si>
  <si>
    <t>SUFICIENTE INFRAESTRUCTURA PLUVIAL EN EL MUNICIPIO</t>
  </si>
  <si>
    <t>DISMINUYEN  LOS USUARIOS EN CARTERA VENCIDA</t>
  </si>
  <si>
    <t>SUFICIENTE CONCIENTIZACIÓN DE LOS USUARIOS EN EL CUIDADO DEL AGUA</t>
  </si>
  <si>
    <t>EXISTENCIA DE PROYECTOS PLUVIALES EN EL MUNICIPIO</t>
  </si>
  <si>
    <t>DISMINUYE EL DERROCHE DE AGUA POR PARTE DE LOS CIUDADANOS</t>
  </si>
  <si>
    <t xml:space="preserve"> ADECUADO USO DEL AGUA POTABLE</t>
  </si>
  <si>
    <t>SUFICIENTE GESTIÓN EN LOS PROYECTOS</t>
  </si>
  <si>
    <t>DISMINUYEN  TOMAS CLANDESTINAS</t>
  </si>
  <si>
    <t>INTERÉS DE LA POBLACIÓN PARA EL CUIDADO DEL AGUA</t>
  </si>
  <si>
    <t>EFICIENCIA PREVENTIVA  DE REDES PLUVIALES.</t>
  </si>
  <si>
    <t>proporcion de usuarios registrados respecto a las tomas clandestinas pagadas</t>
  </si>
  <si>
    <t>proporcion de solicitudes entregadas a las escuelas respecto a las escuelas visitadas</t>
  </si>
  <si>
    <t>Base de datos propia semestral de  formato de platica y talleres impartida de escuelas visitadas</t>
  </si>
  <si>
    <t>proporcion de numero de alumnos respecto a las platicas efectuadas</t>
  </si>
  <si>
    <t>proporcion de habitantes beneficiados respecto a la longitud de la infraestructura pluvial</t>
  </si>
  <si>
    <t>Carpetas de los proyectos validados anualmente por conagua, ceag</t>
  </si>
  <si>
    <t>Programa presupuestario:</t>
  </si>
  <si>
    <t>MIR</t>
  </si>
  <si>
    <t>OBJETIVOS</t>
  </si>
  <si>
    <t>RESUMEN NARRATIVO</t>
  </si>
  <si>
    <t>INDICADOR</t>
  </si>
  <si>
    <t>Descripción</t>
  </si>
  <si>
    <t>Tipo de indicador</t>
  </si>
  <si>
    <t>Fórmula</t>
  </si>
  <si>
    <t>Sentido del indicador</t>
  </si>
  <si>
    <t>Dimensión del indicador</t>
  </si>
  <si>
    <t>Indicadores de desempeño</t>
  </si>
  <si>
    <t>tipos de indicador</t>
  </si>
  <si>
    <t>Meta anual</t>
  </si>
  <si>
    <t xml:space="preserve">frecuencia de medicion </t>
  </si>
  <si>
    <t xml:space="preserve">Año linea Base </t>
  </si>
  <si>
    <t>Observacion</t>
  </si>
  <si>
    <t>DIRECCIÓN RESPONSABLE</t>
  </si>
  <si>
    <t>VINCULACIÓN INTERDEPARTAMENTAL</t>
  </si>
  <si>
    <t xml:space="preserve">FECHA DE INICIO </t>
  </si>
  <si>
    <t>FIN</t>
  </si>
  <si>
    <t>indice</t>
  </si>
  <si>
    <t>eficacia</t>
  </si>
  <si>
    <t>impacto</t>
  </si>
  <si>
    <t>estrategico</t>
  </si>
  <si>
    <t>ANUAL</t>
  </si>
  <si>
    <t>META  LOGRADA</t>
  </si>
  <si>
    <t>CMAPA</t>
  </si>
  <si>
    <t>DEPENDENCIAS FEDERALES</t>
  </si>
  <si>
    <t xml:space="preserve">ENERO </t>
  </si>
  <si>
    <t>PROPÓSITO</t>
  </si>
  <si>
    <t>Proporción de agua potable facturada en cabecera mpal en relación al nivel estatal</t>
  </si>
  <si>
    <t>porcentaje</t>
  </si>
  <si>
    <t>bienes y servicios</t>
  </si>
  <si>
    <t>gestión</t>
  </si>
  <si>
    <t>MUNICIPIO, CMAPA</t>
  </si>
  <si>
    <t>C1.</t>
  </si>
  <si>
    <t>economia</t>
  </si>
  <si>
    <t>JURIDICO</t>
  </si>
  <si>
    <t>C1A1</t>
  </si>
  <si>
    <t>Número de convenios de usuarios deudores/número de usuarios de cartera vencida*100</t>
  </si>
  <si>
    <t>eficiencia</t>
  </si>
  <si>
    <t>proceso</t>
  </si>
  <si>
    <t>ESCUELAS DEL MUNICIPIO, USAE, COPASOED</t>
  </si>
  <si>
    <t>C1A2</t>
  </si>
  <si>
    <t>Total usuarios registrados/total usuarios que requieren el medidor*100</t>
  </si>
  <si>
    <t>LECTURISTAS Y COORDINACION OPERATIVA</t>
  </si>
  <si>
    <t>C1A3</t>
  </si>
  <si>
    <t>C2</t>
  </si>
  <si>
    <t>proporcion de centros de educacion a nivel basico apoyados respecto a los centros de educacion existente</t>
  </si>
  <si>
    <t>producto</t>
  </si>
  <si>
    <t xml:space="preserve">ESCUELAS DEL MUNICIPIO </t>
  </si>
  <si>
    <t>C2A1</t>
  </si>
  <si>
    <t>Numero de solicitudes entregadas a las escuelas/numero de escuelas visitadas*100</t>
  </si>
  <si>
    <t>resultado</t>
  </si>
  <si>
    <t>ESCUELAS DEL MUNICIPIO, USAE, DELEGACION DE EDUCACION V ESTE</t>
  </si>
  <si>
    <t>C2A2</t>
  </si>
  <si>
    <t>COMERCIAL, ENCARGADO DE PROYECTOS</t>
  </si>
  <si>
    <t>C2A3</t>
  </si>
  <si>
    <t xml:space="preserve">ESCUELAS DEL MUNICIPIO, </t>
  </si>
  <si>
    <t>C3</t>
  </si>
  <si>
    <t>Número de habitantes beneficiados/longitud de la infraestructura pluvial*100</t>
  </si>
  <si>
    <t>economica</t>
  </si>
  <si>
    <t>obras publicas municipales</t>
  </si>
  <si>
    <t>C3A1</t>
  </si>
  <si>
    <t>proporcion de proyectos pluviales respecto al numero de proyectos totales del municipio</t>
  </si>
  <si>
    <t>Número de proyectos pluviales/número de proyectos totales del municipio*100</t>
  </si>
  <si>
    <t>propositos o acciones</t>
  </si>
  <si>
    <t>C3A2</t>
  </si>
  <si>
    <t xml:space="preserve">proporcion de proyectos revisados y validados respecto al total de proyectos ingresados </t>
  </si>
  <si>
    <t>Número de proyectos revisados y validados/núm. Total de proyectos ingresados*100</t>
  </si>
  <si>
    <t>C3A3</t>
  </si>
  <si>
    <t>proporcion de mantenimiento de Limpieza en mts lineales anualmente respecto a la longitud total de la red de drenaje pluvial</t>
  </si>
  <si>
    <t>Mts lineales que reciben mantenimiento anual/longitud total de la red de drenaje pluvial*100</t>
  </si>
  <si>
    <t>SERVICIOS GENERALES</t>
  </si>
  <si>
    <t>estrategico:</t>
  </si>
  <si>
    <t>lograr un objetivo del plan de desarrollo a largo plazo</t>
  </si>
  <si>
    <t>gestion:</t>
  </si>
  <si>
    <t>lograr hacer productos a un tiempo determinado</t>
  </si>
  <si>
    <t xml:space="preserve"> </t>
  </si>
  <si>
    <t>El municipio de Apaseo el grande tiene adecuada conservación, distribución y consumo del agua potable.</t>
  </si>
  <si>
    <t>Programa de recaudación de ingresos adecuado</t>
  </si>
  <si>
    <t>Porcentaje de ingresos recaudados por consumo de agua</t>
  </si>
  <si>
    <t>Implementación de programa de recaudación de ingresos de cartera vencida</t>
  </si>
  <si>
    <t xml:space="preserve">Implementación de programa de revisión de medidores en cabecera mpal. </t>
  </si>
  <si>
    <t>Porcentaje de medidores instalados en cabecera mpal.</t>
  </si>
  <si>
    <t>Elaboración de un programa de revisión de usuarios con tomas clandestinas</t>
  </si>
  <si>
    <t>Porcentaje de usuarios registrados en el sistema con tomas clandestinas</t>
  </si>
  <si>
    <t xml:space="preserve"> Programa de concientización del cuidado del agua  implementado</t>
  </si>
  <si>
    <t>Porcentaje de ciudadanos participantes  en los programas de concientización</t>
  </si>
  <si>
    <t>Implementación de programa de concientización del cuidado del agua en las dependencias educativas</t>
  </si>
  <si>
    <t>Porcentaje de escuelas participantes</t>
  </si>
  <si>
    <t xml:space="preserve">Implementación de programas de cultura de agua </t>
  </si>
  <si>
    <t>Porcentaje de eventos  participados</t>
  </si>
  <si>
    <t>Implementación de programas de seguimiento de medición del consumo del agua en el municipio</t>
  </si>
  <si>
    <t>Número de metros cúbicos extraídos.</t>
  </si>
  <si>
    <t>Infraestructura pluvial en el municipio de Apaseo el Grande aumentado</t>
  </si>
  <si>
    <t>Número de habitantes beneficiados</t>
  </si>
  <si>
    <t>Elaboración de proyectos pluviales en el municipio de apaseo el grande</t>
  </si>
  <si>
    <t>Número de proyectos pluviales</t>
  </si>
  <si>
    <t>Gestión de proyectos pluviales estatales y federales para el municipio</t>
  </si>
  <si>
    <t>Número de proyectos revisados y validados</t>
  </si>
  <si>
    <t>Implementación de programas de mantenimientos preventivos  de redes pluviales en el municipio de apaseo el grande</t>
  </si>
  <si>
    <t>Mts lineales que reciben mantenimiento anual</t>
  </si>
  <si>
    <t>4.1.2 AGUA PARA TODOS</t>
  </si>
  <si>
    <t>E0011 AGUA DE CALIDAD PARA TODOS</t>
  </si>
  <si>
    <t>Proyecto específico de programa de gobierno</t>
  </si>
  <si>
    <t>IDH</t>
  </si>
  <si>
    <t>Indice de Desarrollo Humano</t>
  </si>
  <si>
    <t>((IDH de n-1/ IDH de n)-1*100</t>
  </si>
  <si>
    <t>Ascendente</t>
  </si>
  <si>
    <t>Proporción de agua potable facturada en el municipio</t>
  </si>
  <si>
    <t>Descendente</t>
  </si>
  <si>
    <t>Ascendentes</t>
  </si>
  <si>
    <t>Porcentaje esperado meta</t>
  </si>
  <si>
    <t>Porcentaje 2019</t>
  </si>
  <si>
    <t>Porcentaje logrado 2020</t>
  </si>
  <si>
    <t>( (numero de agua potable facturada en el año n)/(Número total de agua potable consumida en el municipio en el año n))*100</t>
  </si>
  <si>
    <t>Porcentaje de ingresos recuperados de la cartera vencida</t>
  </si>
  <si>
    <t>INCREMENTO DE ESPERANZA DE VIDA</t>
  </si>
  <si>
    <t>Proporción de ingresos recaudados  respecto al consumo de agua</t>
  </si>
  <si>
    <t xml:space="preserve">Proporcion de medidores reemplazados  respecto a los usuarios que requieren cambio de medidor </t>
  </si>
  <si>
    <t>Número  de centros de educación a nivel media básico apoyados /número de centros educación existentes*100</t>
  </si>
  <si>
    <t>proporcion de metros cubicos extraidos respecto al numeros de habitantes</t>
  </si>
  <si>
    <t>Volumen de consumo de agua en m3/ volumen de consumo de agua esperado</t>
  </si>
  <si>
    <t>proporcion de ingresos recuperados de cartera vencida respecto al numero de usuarios de cartera vencida</t>
  </si>
  <si>
    <t>TOTAL 2020</t>
  </si>
  <si>
    <t>Suficientes recursos para la conservación del agua</t>
  </si>
  <si>
    <t>número  de usuarios de cartera vencida /Número de usuarios de cmapa*100</t>
  </si>
  <si>
    <t>18415</t>
  </si>
  <si>
    <t>ALTA CALIDAD DE VIDA DE LOS CIUDADANOS DEL MUNICIPIO DE APASEO EL GRANDE</t>
  </si>
  <si>
    <t>PROYECTO ESPECIFICO DE PROGRAMA DE GOBIERNO</t>
  </si>
  <si>
    <t>METAS</t>
  </si>
  <si>
    <t>MEDIO DE VERIFICACIÓN</t>
  </si>
  <si>
    <t>SUPUESTOS</t>
  </si>
  <si>
    <t>Mejor calidad de vida de los ciudadanos del municipio de Apaseo el grande</t>
  </si>
  <si>
    <t>porcentaje de muestras de cloración de pozos</t>
  </si>
  <si>
    <t>porcentaje de usuarios de cmapa</t>
  </si>
  <si>
    <t>porcentaje de ingresos recaudados por consumo de agua</t>
  </si>
  <si>
    <t>porcentaje de ingresos recuperados de la cartera vencida</t>
  </si>
  <si>
    <t>porcentaje de medidores instalados en cabecera mpal.</t>
  </si>
  <si>
    <t>porcentaje de usuarios registrados en el sistema con tomas clandestinas</t>
  </si>
  <si>
    <t xml:space="preserve">porcentaje de ciudadanos paticipantes </t>
  </si>
  <si>
    <t>porcentaje de escuelas beneficiadas</t>
  </si>
  <si>
    <t>Número de metros cúbicos extraídos/número de habitantes *100</t>
  </si>
  <si>
    <t>Número de alumnos/núm. De pláticas efectuadas*100</t>
  </si>
  <si>
    <t>AGUA LIMPIA Y SANEAMIENTO</t>
  </si>
  <si>
    <t>AGUA DE CALIDAD PARA TODOS</t>
  </si>
  <si>
    <t>Contribuir al mejoramiento en la calidad de vida de los apasenses a través de una adecuada conservación, distribución y consumo del agua potable</t>
  </si>
  <si>
    <t>Adecuada conservación, distribución y consumo del agua potable en el municipio</t>
  </si>
  <si>
    <t>Disminuyen  los usuarios en cartera vencida</t>
  </si>
  <si>
    <t>Disminuye el derroche de agua por parte de los ciudadanos</t>
  </si>
  <si>
    <t>Disminuyen  tomas clandestinas</t>
  </si>
  <si>
    <t>Adecuadas prácticas en el uso del agua en la vivienda</t>
  </si>
  <si>
    <t>Suficiente concientización de los usuarios en el cuidado del agua</t>
  </si>
  <si>
    <t>Adecuado uso del agua potable</t>
  </si>
  <si>
    <t>Interés de la población para el cuidado del agua</t>
  </si>
  <si>
    <t>Suficiente infraestructura pluvial en el municipio</t>
  </si>
  <si>
    <t>Existencia de proyectos pluviales en el municipio</t>
  </si>
  <si>
    <t>Suficiente gestión en los proyectos</t>
  </si>
  <si>
    <t>Eficiencia preventiva  de redes pluviales.</t>
  </si>
  <si>
    <t>Incrementar en un 5% el Indice de Desarrollo Humano del Municipio</t>
  </si>
  <si>
    <t>Incrementar el porcentaje en un 10% de la proporción de agua potable facturada respecto a la proporción de agua extraída</t>
  </si>
  <si>
    <t xml:space="preserve"> Crear la comisión para poder depurar la cartera vencida</t>
  </si>
  <si>
    <t>Crear la comisión para poder depurar la cartera vencida</t>
  </si>
  <si>
    <t xml:space="preserve">     Incrementar la recaudación del 1% de ingresos públicos propios </t>
  </si>
  <si>
    <t xml:space="preserve">   Incrementar la recaudación del 1% de ingresos públicos propios </t>
  </si>
  <si>
    <t>Aumentar el 10% de porcentaje de ciudadanos participantes en programas de concientización</t>
  </si>
  <si>
    <t xml:space="preserve">   Implementar 5 campañas para el cuidado y mejoramiento del medio ambiente. </t>
  </si>
  <si>
    <t>     Implementar 2 programas para el cuidado del agua.</t>
  </si>
  <si>
    <t>    Realizar 365 monitoreos anual en los pozos adheridos al comité Municipal vigilando la calidad de agua para las tomas domiciliarias</t>
  </si>
  <si>
    <t>Aumentar en un 10% de habitantes beneficiados</t>
  </si>
  <si>
    <t xml:space="preserve"> Seguir con el programa de agua potable para el municipio</t>
  </si>
  <si>
    <t>     Aplicar el programa de alcantarillado, drenaje y letrinas</t>
  </si>
  <si>
    <t>https://portalsocial.guanajuato.gob.mx/</t>
  </si>
  <si>
    <t>Información desactualizada</t>
  </si>
  <si>
    <t>Registro de sistema SICAP/ Lectura de macromedidores</t>
  </si>
  <si>
    <t>Falla de macromedidores / sistema</t>
  </si>
  <si>
    <t>Convenios</t>
  </si>
  <si>
    <t>Que el usuario se niegue a pagar</t>
  </si>
  <si>
    <t>Convenios y reporte de sistema SICAP</t>
  </si>
  <si>
    <t>Registro de sistema SICAP</t>
  </si>
  <si>
    <t>Cambio de medidor donde se requiere</t>
  </si>
  <si>
    <t>No detectar las tomas clandestinas</t>
  </si>
  <si>
    <t>El desisnterés de la poblacion</t>
  </si>
  <si>
    <t>Archivo fotográfico, oficio petición de las instituciones educativas</t>
  </si>
  <si>
    <t>Nula participación</t>
  </si>
  <si>
    <t>Control de lecturas de los macromedidores de los pozos</t>
  </si>
  <si>
    <t>La validación del proyecto</t>
  </si>
  <si>
    <t>Convenios que se hagan de CMAPA con las dependencias</t>
  </si>
  <si>
    <t xml:space="preserve"> orden de trabajo y bitácoras de acciones diarias</t>
  </si>
  <si>
    <t>Eq. de trabajo en malas condiciones</t>
  </si>
  <si>
    <t>META NO LOGRADA</t>
  </si>
  <si>
    <t>META LOGRADA</t>
  </si>
  <si>
    <t>Total usuarios con tomas clandestinas/Total usuarios registrados en el sistema/ *100</t>
  </si>
  <si>
    <t>META NO LOGRADA, AUN EXISTEN TOMAS CLANDESTINAS, SIN EMBARGO SE LOGRO BAJAR UN 80.66%</t>
  </si>
  <si>
    <t>JURIDICO ,OPERATIVO, COMERCIAL</t>
  </si>
  <si>
    <t>META NO LOGRADA, SE CANCELARON VISITAS A ESCUELAS POR CONTINGENCIA COVID, SIN EMBARGO SE IMPARTIERON PLATICAS VIRTUALES A POBLACIÓN EN GENERAL</t>
  </si>
  <si>
    <t>Numero de escuelas visitadas/Numero de solicitudes entregadas a las escuelas*100</t>
  </si>
  <si>
    <t>SE REPORTAN DATOS DEL 2005 AL 2015 YA QUE AUN NO SE PUBLICA EL IDH DEL EJERCICIO 2020</t>
  </si>
  <si>
    <t>Indice Desarrollo Humano</t>
  </si>
  <si>
    <t>aumentar la infraestructura pluvial</t>
  </si>
  <si>
    <t>implementar concientizacion del cuidado del agua</t>
  </si>
  <si>
    <t xml:space="preserve">apaseo tiene conservacion, distribución y consumo de agua si….. </t>
  </si>
  <si>
    <t>incrementa la recaudacion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</si>
</sst>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8"/>
      <color rgb="FFFF0000"/>
      <name val="Calibri"/>
      <family val="2"/>
    </font>
    <font>
      <sz val="8"/>
      <name val="Calibri"/>
      <family val="2"/>
    </font>
    <font>
      <b/>
      <sz val="10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8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2" tint="-9.9978637043366805E-2"/>
        <bgColor rgb="FFC0504D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6"/>
        <bgColor rgb="FF0066CC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5D1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6" tint="-0.249977111117893"/>
        <bgColor rgb="FF0066CC"/>
      </patternFill>
    </fill>
    <fill>
      <patternFill patternType="solid">
        <fgColor theme="6" tint="-0.249977111117893"/>
        <bgColor rgb="FFC0504D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CF3AD"/>
        <bgColor rgb="FFFFFFCC"/>
      </patternFill>
    </fill>
    <fill>
      <patternFill patternType="solid">
        <fgColor rgb="FFECF3AD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thick">
        <color indexed="8"/>
      </bottom>
      <diagonal/>
    </border>
    <border>
      <left style="medium">
        <color indexed="64"/>
      </left>
      <right/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9" fontId="3" fillId="0" borderId="0" applyBorder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7" fillId="0" borderId="0"/>
    <xf numFmtId="0" fontId="19" fillId="0" borderId="0"/>
    <xf numFmtId="43" fontId="3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/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9" fontId="7" fillId="0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2" fillId="4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9" fontId="7" fillId="2" borderId="8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 applyProtection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0" fontId="15" fillId="9" borderId="8" xfId="3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9" fontId="7" fillId="10" borderId="8" xfId="0" applyNumberFormat="1" applyFont="1" applyFill="1" applyBorder="1" applyAlignment="1">
      <alignment horizontal="center" vertical="center" wrapText="1"/>
    </xf>
    <xf numFmtId="0" fontId="15" fillId="10" borderId="8" xfId="3" applyFont="1" applyFill="1" applyBorder="1" applyAlignment="1">
      <alignment horizontal="center" vertical="center" wrapText="1"/>
    </xf>
    <xf numFmtId="43" fontId="0" fillId="0" borderId="0" xfId="7" applyFont="1"/>
    <xf numFmtId="43" fontId="0" fillId="0" borderId="0" xfId="0" applyNumberFormat="1"/>
    <xf numFmtId="43" fontId="7" fillId="2" borderId="8" xfId="7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7" fillId="11" borderId="8" xfId="0" applyFont="1" applyFill="1" applyBorder="1" applyAlignment="1">
      <alignment horizontal="center" vertical="center"/>
    </xf>
    <xf numFmtId="2" fontId="7" fillId="12" borderId="8" xfId="0" applyNumberFormat="1" applyFont="1" applyFill="1" applyBorder="1" applyAlignment="1">
      <alignment horizontal="center" vertical="center"/>
    </xf>
    <xf numFmtId="43" fontId="7" fillId="2" borderId="8" xfId="7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3" fontId="7" fillId="0" borderId="8" xfId="7" applyFont="1" applyFill="1" applyBorder="1" applyAlignment="1">
      <alignment horizontal="center" vertical="center" wrapText="1"/>
    </xf>
    <xf numFmtId="0" fontId="11" fillId="0" borderId="0" xfId="0" applyFont="1" applyFill="1"/>
    <xf numFmtId="43" fontId="7" fillId="10" borderId="8" xfId="7" applyFont="1" applyFill="1" applyBorder="1" applyAlignment="1">
      <alignment horizontal="center" vertical="center" wrapText="1"/>
    </xf>
    <xf numFmtId="43" fontId="7" fillId="11" borderId="8" xfId="7" quotePrefix="1" applyFont="1" applyFill="1" applyBorder="1" applyAlignment="1">
      <alignment horizontal="center" vertical="center"/>
    </xf>
    <xf numFmtId="2" fontId="7" fillId="13" borderId="8" xfId="0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0" xfId="3" applyFont="1"/>
    <xf numFmtId="0" fontId="11" fillId="0" borderId="15" xfId="3" applyFont="1" applyBorder="1" applyAlignment="1">
      <alignment horizontal="center" vertical="center"/>
    </xf>
    <xf numFmtId="0" fontId="11" fillId="0" borderId="8" xfId="3" applyFont="1" applyBorder="1"/>
    <xf numFmtId="0" fontId="11" fillId="0" borderId="16" xfId="3" applyFont="1" applyBorder="1"/>
    <xf numFmtId="0" fontId="8" fillId="0" borderId="17" xfId="3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10" borderId="8" xfId="0" applyFont="1" applyFill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center" vertical="center"/>
    </xf>
    <xf numFmtId="43" fontId="20" fillId="0" borderId="8" xfId="7" applyFont="1" applyBorder="1" applyAlignment="1">
      <alignment horizontal="center" vertical="center" wrapText="1"/>
    </xf>
    <xf numFmtId="43" fontId="7" fillId="11" borderId="8" xfId="7" applyFont="1" applyFill="1" applyBorder="1" applyAlignment="1">
      <alignment horizontal="center" vertical="center"/>
    </xf>
    <xf numFmtId="43" fontId="20" fillId="11" borderId="8" xfId="0" applyNumberFormat="1" applyFont="1" applyFill="1" applyBorder="1" applyAlignment="1">
      <alignment horizontal="center" vertical="center"/>
    </xf>
    <xf numFmtId="43" fontId="15" fillId="2" borderId="8" xfId="7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11" fillId="15" borderId="8" xfId="3" applyFont="1" applyFill="1" applyBorder="1"/>
    <xf numFmtId="0" fontId="22" fillId="15" borderId="0" xfId="0" applyFont="1" applyFill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10" fillId="17" borderId="0" xfId="3" applyFont="1" applyFill="1" applyBorder="1" applyAlignment="1">
      <alignment horizontal="center" vertical="center" wrapText="1"/>
    </xf>
    <xf numFmtId="0" fontId="9" fillId="8" borderId="10" xfId="3" applyFont="1" applyFill="1" applyBorder="1" applyAlignment="1">
      <alignment horizontal="center" vertical="center" wrapText="1"/>
    </xf>
    <xf numFmtId="0" fontId="9" fillId="8" borderId="11" xfId="3" applyFont="1" applyFill="1" applyBorder="1" applyAlignment="1">
      <alignment horizontal="center" vertical="center" wrapText="1"/>
    </xf>
    <xf numFmtId="0" fontId="9" fillId="18" borderId="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0" fillId="8" borderId="5" xfId="3" applyFont="1" applyFill="1" applyBorder="1" applyAlignment="1">
      <alignment horizontal="center" vertical="center" wrapText="1"/>
    </xf>
    <xf numFmtId="0" fontId="10" fillId="8" borderId="0" xfId="3" applyFont="1" applyFill="1" applyBorder="1" applyAlignment="1">
      <alignment horizontal="center" vertical="center" wrapText="1"/>
    </xf>
    <xf numFmtId="0" fontId="0" fillId="2" borderId="0" xfId="0" applyFill="1"/>
    <xf numFmtId="0" fontId="0" fillId="19" borderId="0" xfId="0" applyFill="1"/>
    <xf numFmtId="0" fontId="8" fillId="3" borderId="18" xfId="3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22" fillId="20" borderId="12" xfId="3" applyFont="1" applyFill="1" applyBorder="1" applyAlignment="1">
      <alignment horizontal="center" vertical="center" wrapText="1"/>
    </xf>
    <xf numFmtId="0" fontId="22" fillId="20" borderId="13" xfId="3" applyFont="1" applyFill="1" applyBorder="1" applyAlignment="1">
      <alignment horizontal="center" vertical="center" wrapText="1"/>
    </xf>
    <xf numFmtId="0" fontId="22" fillId="20" borderId="14" xfId="3" applyFont="1" applyFill="1" applyBorder="1" applyAlignment="1">
      <alignment horizontal="center" vertical="center" wrapText="1"/>
    </xf>
    <xf numFmtId="0" fontId="0" fillId="21" borderId="0" xfId="0" applyFill="1" applyBorder="1"/>
    <xf numFmtId="0" fontId="18" fillId="11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15" borderId="0" xfId="0" applyFont="1" applyFill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9" fontId="7" fillId="11" borderId="8" xfId="0" applyNumberFormat="1" applyFont="1" applyFill="1" applyBorder="1" applyAlignment="1">
      <alignment horizontal="center" vertical="center" wrapText="1"/>
    </xf>
    <xf numFmtId="2" fontId="7" fillId="11" borderId="8" xfId="0" applyNumberFormat="1" applyFont="1" applyFill="1" applyBorder="1" applyAlignment="1">
      <alignment horizontal="center" vertical="center"/>
    </xf>
    <xf numFmtId="0" fontId="15" fillId="11" borderId="8" xfId="3" applyFont="1" applyFill="1" applyBorder="1" applyAlignment="1">
      <alignment horizontal="center" vertical="center" wrapText="1"/>
    </xf>
    <xf numFmtId="43" fontId="7" fillId="14" borderId="8" xfId="7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/>
    </xf>
    <xf numFmtId="0" fontId="7" fillId="22" borderId="8" xfId="0" applyFont="1" applyFill="1" applyBorder="1" applyAlignment="1">
      <alignment horizontal="center" vertical="center"/>
    </xf>
    <xf numFmtId="2" fontId="24" fillId="22" borderId="8" xfId="0" applyNumberFormat="1" applyFont="1" applyFill="1" applyBorder="1" applyAlignment="1">
      <alignment horizontal="center" vertical="center"/>
    </xf>
  </cellXfs>
  <cellStyles count="8">
    <cellStyle name="Millares" xfId="7" builtinId="3"/>
    <cellStyle name="Millares 2" xfId="4"/>
    <cellStyle name="Normal" xfId="0" builtinId="0"/>
    <cellStyle name="Normal 2" xfId="3"/>
    <cellStyle name="Normal 2 2" xfId="5"/>
    <cellStyle name="Normal 3" xfId="2"/>
    <cellStyle name="Porcentaje" xfId="1" builtinId="5"/>
    <cellStyle name="TableStyleLight1" xfId="6"/>
  </cellStyles>
  <dxfs count="0"/>
  <tableStyles count="0" defaultTableStyle="TableStyleMedium2" defaultPivotStyle="PivotStyleLight16"/>
  <colors>
    <mruColors>
      <color rgb="FF95D153"/>
      <color rgb="FFECF3AD"/>
      <color rgb="FFCCCC00"/>
      <color rgb="FFCCFF33"/>
      <color rgb="FF669900"/>
      <color rgb="FF99CCFF"/>
      <color rgb="FFFFABAB"/>
      <color rgb="FFFF99FF"/>
      <color rgb="FFC0C0C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~1/AppData/Local/Temp/MIR/MIR.%20%20junio%202019%20marian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"/>
      <sheetName val="presupuesto programatico"/>
      <sheetName val="integración"/>
      <sheetName val="clasif. funcional"/>
      <sheetName val="fuente de financiamiento"/>
      <sheetName val="por objeto del gasto"/>
      <sheetName val="Hoja6"/>
      <sheetName val="clasificacion administrativa"/>
      <sheetName val="Hoja1"/>
    </sheetNames>
    <sheetDataSet>
      <sheetData sheetId="0" refreshError="1">
        <row r="6">
          <cell r="B6" t="str">
            <v>Mejor calidad de vida de los ciudadanos del municipio de Apaseo el grande</v>
          </cell>
          <cell r="C6" t="str">
            <v>Contribuir al mejoramiento en la calidad de vida de los apasenses a través de una adecuada conservación, distribución y consumo del agua potable</v>
          </cell>
        </row>
        <row r="7">
          <cell r="B7" t="str">
            <v>Adecuada conservación, distribución y consumo del agua potable en el municipio</v>
          </cell>
          <cell r="C7" t="str">
            <v>El municipio de Apaseo el grande tiene adecuada conservación, distribución y consumo del agua potable.</v>
          </cell>
        </row>
        <row r="8">
          <cell r="B8" t="str">
            <v>Suficientes recursos para la conservación del agua</v>
          </cell>
          <cell r="C8" t="str">
            <v>Programa de recaudación de ingresos adecuado</v>
          </cell>
          <cell r="D8" t="str">
            <v>Porcentaje de ingresos recaudados por consumo de agua</v>
          </cell>
        </row>
        <row r="9">
          <cell r="B9" t="str">
            <v>Disminuyen  los usuarios en cartera vencida</v>
          </cell>
          <cell r="C9" t="str">
            <v>Implementación de programa de recaudación de ingresos de cartera vencida</v>
          </cell>
          <cell r="D9" t="str">
            <v>Porcentaje de ingresos recuperados de la cartera vencida</v>
          </cell>
        </row>
        <row r="10">
          <cell r="B10" t="str">
            <v>Disminuye el derroche de agua por parte de los ciudadanos</v>
          </cell>
          <cell r="C10" t="str">
            <v xml:space="preserve">Implementación de programa de revisión de medidores en cabecera mpal. </v>
          </cell>
          <cell r="D10" t="str">
            <v>Porcentaje de medidores instalados en cabecera mpal.</v>
          </cell>
        </row>
        <row r="11">
          <cell r="B11" t="str">
            <v>Disminuyen  tomas clandestinas</v>
          </cell>
          <cell r="C11" t="str">
            <v>Elaboración de un programa de revisión de usuarios con tomas clandestinas</v>
          </cell>
          <cell r="D11" t="str">
            <v>Porcentaje de usuarios registrados en el sistema con tomas clandestinas</v>
          </cell>
        </row>
        <row r="12">
          <cell r="B12" t="str">
            <v>Adecuadas prácticas en el uso del agua en la vivienda</v>
          </cell>
          <cell r="C12" t="str">
            <v xml:space="preserve"> Programa de concientización del cuidado del agua  implementado</v>
          </cell>
          <cell r="D12" t="str">
            <v>Porcentaje de ciudadanos participantes  en los programas de concientización</v>
          </cell>
        </row>
        <row r="13">
          <cell r="B13" t="str">
            <v>Suficiente concientización de los usuarios en el cuidado del agua</v>
          </cell>
          <cell r="C13" t="str">
            <v>Implementación de programa de concientización del cuidado del agua en las dependencias educativas</v>
          </cell>
          <cell r="D13" t="str">
            <v>Porcentaje de escuelas participantes</v>
          </cell>
        </row>
        <row r="14">
          <cell r="B14" t="str">
            <v>Adecuado uso del agua potable</v>
          </cell>
          <cell r="C14" t="str">
            <v xml:space="preserve">Implementación de programas de cultura de agua </v>
          </cell>
          <cell r="D14" t="str">
            <v>Porcentaje de eventos  participados</v>
          </cell>
        </row>
        <row r="15">
          <cell r="B15" t="str">
            <v>Interés de la población para el cuidado del agua</v>
          </cell>
          <cell r="C15" t="str">
            <v>Implementación de programas de seguimiento de medición del consumo del agua en el municipio</v>
          </cell>
          <cell r="D15" t="str">
            <v>Número de metros cúbicos extraídos.</v>
          </cell>
        </row>
        <row r="16">
          <cell r="B16" t="str">
            <v>Suficiente infraestructura pluvial en el municipio</v>
          </cell>
          <cell r="C16" t="str">
            <v>Infraestructura pluvial en el municipio de Apaseo el Grande aumentado</v>
          </cell>
          <cell r="D16" t="str">
            <v>Número de habitantes beneficiados</v>
          </cell>
        </row>
        <row r="17">
          <cell r="B17" t="str">
            <v>Existencia de proyectos pluviales en el municipio</v>
          </cell>
          <cell r="C17" t="str">
            <v>Elaboración de proyectos pluviales en el municipio de apaseo el grande</v>
          </cell>
          <cell r="D17" t="str">
            <v>Número de proyectos pluviales</v>
          </cell>
        </row>
        <row r="18">
          <cell r="B18" t="str">
            <v>Suficiente gestión en los proyectos</v>
          </cell>
          <cell r="C18" t="str">
            <v>Gestión de proyectos pluviales estatales y federales para el municipio</v>
          </cell>
          <cell r="D18" t="str">
            <v>Número de proyectos revisados y validados</v>
          </cell>
        </row>
        <row r="19">
          <cell r="B19" t="str">
            <v>Eficiencia preventiva  de redes pluviales.</v>
          </cell>
          <cell r="C19" t="str">
            <v>Implementación de programas de mantenimientos preventivos  de redes pluviales en el municipio de apaseo el grande</v>
          </cell>
          <cell r="D19" t="str">
            <v>Mts lineales que reciben mantenimiento anual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zoomScale="85" zoomScaleNormal="85" workbookViewId="0">
      <selection activeCell="B3" sqref="B3:I3"/>
    </sheetView>
  </sheetViews>
  <sheetFormatPr baseColWidth="10" defaultColWidth="21" defaultRowHeight="48" customHeight="1" x14ac:dyDescent="0.25"/>
  <cols>
    <col min="2" max="2" width="20.85546875" customWidth="1"/>
    <col min="3" max="3" width="8.28515625" customWidth="1"/>
    <col min="4" max="4" width="8" customWidth="1"/>
    <col min="6" max="7" width="8.28515625" customWidth="1"/>
    <col min="8" max="8" width="21" customWidth="1"/>
    <col min="9" max="9" width="8.28515625" customWidth="1"/>
  </cols>
  <sheetData>
    <row r="1" spans="2:9" ht="48" customHeight="1" x14ac:dyDescent="0.25">
      <c r="B1" s="1" t="s">
        <v>0</v>
      </c>
      <c r="G1" s="2"/>
    </row>
    <row r="2" spans="2:9" ht="28.5" customHeight="1" thickBot="1" x14ac:dyDescent="0.3">
      <c r="G2" s="2"/>
    </row>
    <row r="3" spans="2:9" ht="48" customHeight="1" thickBot="1" x14ac:dyDescent="0.3">
      <c r="B3" s="98" t="s">
        <v>1</v>
      </c>
      <c r="C3" s="99"/>
      <c r="D3" s="99"/>
      <c r="E3" s="99"/>
      <c r="F3" s="99"/>
      <c r="G3" s="99"/>
      <c r="H3" s="99"/>
      <c r="I3" s="100"/>
    </row>
    <row r="4" spans="2:9" ht="28.5" customHeight="1" thickBot="1" x14ac:dyDescent="0.3">
      <c r="B4" s="3"/>
      <c r="C4" s="3"/>
      <c r="D4" s="3"/>
      <c r="E4" s="3"/>
      <c r="F4" s="3"/>
      <c r="G4" s="4"/>
      <c r="H4" s="3"/>
      <c r="I4" s="3"/>
    </row>
    <row r="5" spans="2:9" ht="51" customHeight="1" thickBot="1" x14ac:dyDescent="0.3">
      <c r="B5" s="78" t="s">
        <v>2</v>
      </c>
      <c r="C5" s="79"/>
      <c r="D5" s="3"/>
      <c r="E5" s="78" t="s">
        <v>3</v>
      </c>
      <c r="F5" s="79"/>
      <c r="G5" s="5"/>
      <c r="H5" s="78" t="s">
        <v>4</v>
      </c>
      <c r="I5" s="79"/>
    </row>
    <row r="6" spans="2:9" ht="28.5" customHeight="1" thickBot="1" x14ac:dyDescent="0.3">
      <c r="G6" s="2"/>
    </row>
    <row r="7" spans="2:9" ht="51.75" customHeight="1" thickBot="1" x14ac:dyDescent="0.3">
      <c r="B7" s="78" t="s">
        <v>5</v>
      </c>
      <c r="C7" s="79"/>
      <c r="D7" s="6"/>
      <c r="E7" s="78" t="s">
        <v>6</v>
      </c>
      <c r="F7" s="79"/>
      <c r="G7" s="5"/>
      <c r="H7" s="78" t="s">
        <v>7</v>
      </c>
      <c r="I7" s="79"/>
    </row>
    <row r="8" spans="2:9" ht="28.5" customHeight="1" thickBot="1" x14ac:dyDescent="0.3">
      <c r="G8" s="2"/>
    </row>
    <row r="9" spans="2:9" ht="51.75" customHeight="1" thickBot="1" x14ac:dyDescent="0.3">
      <c r="B9" s="78" t="s">
        <v>8</v>
      </c>
      <c r="C9" s="79"/>
      <c r="D9" s="6"/>
      <c r="E9" s="78" t="s">
        <v>9</v>
      </c>
      <c r="F9" s="79"/>
      <c r="G9" s="5"/>
      <c r="H9" s="78" t="s">
        <v>10</v>
      </c>
      <c r="I9" s="79"/>
    </row>
    <row r="10" spans="2:9" ht="28.5" customHeight="1" thickBot="1" x14ac:dyDescent="0.3">
      <c r="G10" s="2"/>
    </row>
    <row r="11" spans="2:9" ht="48" customHeight="1" thickBot="1" x14ac:dyDescent="0.3">
      <c r="B11" s="75" t="s">
        <v>11</v>
      </c>
      <c r="C11" s="76"/>
      <c r="D11" s="76"/>
      <c r="E11" s="76"/>
      <c r="F11" s="76"/>
      <c r="G11" s="76"/>
      <c r="H11" s="76"/>
      <c r="I11" s="77"/>
    </row>
    <row r="12" spans="2:9" ht="28.5" customHeight="1" thickBot="1" x14ac:dyDescent="0.3">
      <c r="G12" s="2"/>
    </row>
    <row r="13" spans="2:9" ht="90.75" customHeight="1" thickBot="1" x14ac:dyDescent="0.3">
      <c r="B13" s="78" t="s">
        <v>12</v>
      </c>
      <c r="C13" s="79"/>
      <c r="D13" s="6"/>
      <c r="E13" s="78" t="s">
        <v>13</v>
      </c>
      <c r="F13" s="79"/>
      <c r="G13" s="5"/>
      <c r="H13" s="78" t="s">
        <v>14</v>
      </c>
      <c r="I13" s="79"/>
    </row>
    <row r="14" spans="2:9" ht="28.5" customHeight="1" thickBot="1" x14ac:dyDescent="0.3">
      <c r="G14" s="2"/>
    </row>
    <row r="15" spans="2:9" ht="90" customHeight="1" thickBot="1" x14ac:dyDescent="0.3">
      <c r="B15" s="78" t="s">
        <v>15</v>
      </c>
      <c r="C15" s="79"/>
      <c r="D15" s="6"/>
      <c r="E15" s="78" t="s">
        <v>16</v>
      </c>
      <c r="F15" s="79"/>
      <c r="G15" s="5"/>
      <c r="H15" s="78" t="s">
        <v>17</v>
      </c>
      <c r="I15" s="79"/>
    </row>
    <row r="16" spans="2:9" ht="28.5" customHeight="1" thickBot="1" x14ac:dyDescent="0.3">
      <c r="G16" s="2"/>
    </row>
    <row r="17" spans="2:9" ht="89.25" customHeight="1" thickBot="1" x14ac:dyDescent="0.3">
      <c r="B17" s="92" t="s">
        <v>18</v>
      </c>
      <c r="C17" s="93"/>
      <c r="D17" s="6"/>
      <c r="E17" s="78" t="s">
        <v>19</v>
      </c>
      <c r="F17" s="79"/>
      <c r="G17" s="5"/>
      <c r="H17" s="78" t="s">
        <v>20</v>
      </c>
      <c r="I17" s="79"/>
    </row>
    <row r="18" spans="2:9" ht="28.5" customHeight="1" thickBot="1" x14ac:dyDescent="0.3">
      <c r="B18" s="6"/>
      <c r="C18" s="6"/>
      <c r="D18" s="6"/>
      <c r="E18" s="6"/>
      <c r="F18" s="6"/>
      <c r="G18" s="7"/>
      <c r="H18" s="6"/>
      <c r="I18" s="6"/>
    </row>
    <row r="19" spans="2:9" ht="90.75" customHeight="1" thickBot="1" x14ac:dyDescent="0.3">
      <c r="B19" s="78" t="s">
        <v>21</v>
      </c>
      <c r="C19" s="79"/>
      <c r="E19" s="78" t="s">
        <v>22</v>
      </c>
      <c r="F19" s="79"/>
      <c r="G19" s="5"/>
      <c r="H19" s="78" t="s">
        <v>23</v>
      </c>
      <c r="I19" s="79"/>
    </row>
    <row r="20" spans="2:9" ht="28.5" customHeight="1" x14ac:dyDescent="0.25">
      <c r="G20" s="2"/>
    </row>
  </sheetData>
  <mergeCells count="23">
    <mergeCell ref="B19:C19"/>
    <mergeCell ref="E19:F19"/>
    <mergeCell ref="H19:I19"/>
    <mergeCell ref="B15:C15"/>
    <mergeCell ref="E15:F15"/>
    <mergeCell ref="H15:I15"/>
    <mergeCell ref="B17:C17"/>
    <mergeCell ref="E17:F17"/>
    <mergeCell ref="H17:I17"/>
    <mergeCell ref="B9:C9"/>
    <mergeCell ref="E9:F9"/>
    <mergeCell ref="H9:I9"/>
    <mergeCell ref="B11:I11"/>
    <mergeCell ref="B13:C13"/>
    <mergeCell ref="E13:F13"/>
    <mergeCell ref="H13:I13"/>
    <mergeCell ref="B3:I3"/>
    <mergeCell ref="B5:C5"/>
    <mergeCell ref="E5:F5"/>
    <mergeCell ref="H5:I5"/>
    <mergeCell ref="B7:C7"/>
    <mergeCell ref="E7:F7"/>
    <mergeCell ref="H7:I7"/>
  </mergeCells>
  <pageMargins left="0.70866141732283472" right="0.70866141732283472" top="0.74803149606299213" bottom="0.74803149606299213" header="0.51181102362204722" footer="0.51181102362204722"/>
  <pageSetup scale="72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zoomScale="85" zoomScaleNormal="85" workbookViewId="0">
      <selection activeCell="B3" sqref="B3:I3"/>
    </sheetView>
  </sheetViews>
  <sheetFormatPr baseColWidth="10" defaultColWidth="21" defaultRowHeight="48" customHeight="1" x14ac:dyDescent="0.25"/>
  <cols>
    <col min="2" max="2" width="20.85546875" customWidth="1"/>
    <col min="3" max="3" width="8.28515625" customWidth="1"/>
    <col min="4" max="4" width="8" customWidth="1"/>
    <col min="6" max="7" width="8.28515625" customWidth="1"/>
    <col min="8" max="8" width="21" customWidth="1"/>
    <col min="9" max="9" width="8.28515625" customWidth="1"/>
  </cols>
  <sheetData>
    <row r="1" spans="2:9" ht="48" customHeight="1" x14ac:dyDescent="0.25">
      <c r="B1" s="1" t="s">
        <v>24</v>
      </c>
      <c r="G1" s="2"/>
    </row>
    <row r="2" spans="2:9" ht="28.5" customHeight="1" thickBot="1" x14ac:dyDescent="0.3">
      <c r="G2" s="2"/>
    </row>
    <row r="3" spans="2:9" ht="48" customHeight="1" thickBot="1" x14ac:dyDescent="0.3">
      <c r="B3" s="98" t="s">
        <v>181</v>
      </c>
      <c r="C3" s="99"/>
      <c r="D3" s="99"/>
      <c r="E3" s="99"/>
      <c r="F3" s="99"/>
      <c r="G3" s="99"/>
      <c r="H3" s="99"/>
      <c r="I3" s="100"/>
    </row>
    <row r="4" spans="2:9" ht="28.5" customHeight="1" thickBot="1" x14ac:dyDescent="0.3">
      <c r="B4" s="3"/>
      <c r="C4" s="3"/>
      <c r="D4" s="3"/>
      <c r="E4" s="3"/>
      <c r="F4" s="3"/>
      <c r="G4" s="4"/>
      <c r="H4" s="3"/>
      <c r="I4" s="3"/>
    </row>
    <row r="5" spans="2:9" ht="51" customHeight="1" thickBot="1" x14ac:dyDescent="0.3">
      <c r="B5" s="78" t="s">
        <v>25</v>
      </c>
      <c r="C5" s="79"/>
      <c r="D5" s="3"/>
      <c r="E5" s="78" t="s">
        <v>26</v>
      </c>
      <c r="F5" s="79"/>
      <c r="G5" s="5"/>
      <c r="H5" s="78" t="s">
        <v>170</v>
      </c>
      <c r="I5" s="79"/>
    </row>
    <row r="6" spans="2:9" ht="28.5" customHeight="1" thickBot="1" x14ac:dyDescent="0.3">
      <c r="G6" s="2"/>
    </row>
    <row r="7" spans="2:9" ht="51.75" customHeight="1" thickBot="1" x14ac:dyDescent="0.3">
      <c r="B7" s="78" t="s">
        <v>27</v>
      </c>
      <c r="C7" s="79"/>
      <c r="D7" s="6"/>
      <c r="E7" s="78" t="s">
        <v>28</v>
      </c>
      <c r="F7" s="79"/>
      <c r="G7" s="5"/>
      <c r="H7" s="78" t="s">
        <v>29</v>
      </c>
      <c r="I7" s="79"/>
    </row>
    <row r="8" spans="2:9" ht="28.5" customHeight="1" thickBot="1" x14ac:dyDescent="0.3">
      <c r="G8" s="2"/>
    </row>
    <row r="9" spans="2:9" ht="51.75" customHeight="1" thickBot="1" x14ac:dyDescent="0.3">
      <c r="B9" s="78" t="s">
        <v>30</v>
      </c>
      <c r="C9" s="79"/>
      <c r="D9" s="6"/>
      <c r="E9" s="78" t="s">
        <v>31</v>
      </c>
      <c r="F9" s="79"/>
      <c r="G9" s="5"/>
      <c r="H9" s="78" t="s">
        <v>32</v>
      </c>
      <c r="I9" s="79"/>
    </row>
    <row r="10" spans="2:9" ht="28.5" customHeight="1" thickBot="1" x14ac:dyDescent="0.3">
      <c r="G10" s="2"/>
    </row>
    <row r="11" spans="2:9" ht="48" customHeight="1" thickBot="1" x14ac:dyDescent="0.3">
      <c r="B11" s="80" t="s">
        <v>33</v>
      </c>
      <c r="C11" s="81"/>
      <c r="D11" s="81"/>
      <c r="E11" s="81"/>
      <c r="F11" s="81"/>
      <c r="G11" s="81"/>
      <c r="H11" s="81"/>
      <c r="I11" s="82"/>
    </row>
    <row r="12" spans="2:9" ht="28.5" customHeight="1" thickBot="1" x14ac:dyDescent="0.3">
      <c r="G12" s="2"/>
    </row>
    <row r="13" spans="2:9" ht="90.75" customHeight="1" thickBot="1" x14ac:dyDescent="0.3">
      <c r="B13" s="83" t="s">
        <v>34</v>
      </c>
      <c r="C13" s="84"/>
      <c r="D13" s="37"/>
      <c r="E13" s="83" t="s">
        <v>35</v>
      </c>
      <c r="F13" s="84"/>
      <c r="G13" s="38"/>
      <c r="H13" s="83" t="s">
        <v>36</v>
      </c>
      <c r="I13" s="84"/>
    </row>
    <row r="14" spans="2:9" ht="28.5" customHeight="1" thickBot="1" x14ac:dyDescent="0.3">
      <c r="B14" s="39"/>
      <c r="C14" s="39"/>
      <c r="D14" s="39"/>
      <c r="E14" s="39"/>
      <c r="F14" s="39"/>
      <c r="G14" s="40"/>
      <c r="H14" s="39"/>
      <c r="I14" s="39"/>
    </row>
    <row r="15" spans="2:9" ht="90" customHeight="1" thickBot="1" x14ac:dyDescent="0.3">
      <c r="B15" s="83" t="s">
        <v>37</v>
      </c>
      <c r="C15" s="84"/>
      <c r="D15" s="37"/>
      <c r="E15" s="83" t="s">
        <v>38</v>
      </c>
      <c r="F15" s="84"/>
      <c r="G15" s="38"/>
      <c r="H15" s="83" t="s">
        <v>39</v>
      </c>
      <c r="I15" s="84"/>
    </row>
    <row r="16" spans="2:9" ht="28.5" customHeight="1" thickBot="1" x14ac:dyDescent="0.3">
      <c r="B16" s="39"/>
      <c r="C16" s="39"/>
      <c r="D16" s="39"/>
      <c r="E16" s="39"/>
      <c r="F16" s="39"/>
      <c r="G16" s="40"/>
      <c r="H16" s="39"/>
      <c r="I16" s="39"/>
    </row>
    <row r="17" spans="2:9" ht="89.25" customHeight="1" thickBot="1" x14ac:dyDescent="0.3">
      <c r="B17" s="83" t="s">
        <v>40</v>
      </c>
      <c r="C17" s="84"/>
      <c r="D17" s="37"/>
      <c r="E17" s="83" t="s">
        <v>41</v>
      </c>
      <c r="F17" s="84"/>
      <c r="G17" s="38"/>
      <c r="H17" s="83" t="s">
        <v>42</v>
      </c>
      <c r="I17" s="84"/>
    </row>
    <row r="18" spans="2:9" ht="28.5" customHeight="1" thickBot="1" x14ac:dyDescent="0.3">
      <c r="B18" s="37"/>
      <c r="C18" s="37"/>
      <c r="D18" s="37"/>
      <c r="E18" s="37"/>
      <c r="F18" s="37"/>
      <c r="G18" s="41"/>
      <c r="H18" s="37"/>
      <c r="I18" s="37"/>
    </row>
    <row r="19" spans="2:9" ht="90.75" customHeight="1" thickBot="1" x14ac:dyDescent="0.3">
      <c r="B19" s="83" t="s">
        <v>43</v>
      </c>
      <c r="C19" s="84"/>
      <c r="D19" s="39"/>
      <c r="E19" s="83" t="s">
        <v>44</v>
      </c>
      <c r="F19" s="84"/>
      <c r="G19" s="38"/>
      <c r="H19" s="83" t="s">
        <v>45</v>
      </c>
      <c r="I19" s="84"/>
    </row>
    <row r="20" spans="2:9" ht="28.5" customHeight="1" x14ac:dyDescent="0.25">
      <c r="G20" s="2"/>
    </row>
  </sheetData>
  <mergeCells count="23">
    <mergeCell ref="B19:C19"/>
    <mergeCell ref="E19:F19"/>
    <mergeCell ref="H19:I19"/>
    <mergeCell ref="B15:C15"/>
    <mergeCell ref="E15:F15"/>
    <mergeCell ref="H15:I15"/>
    <mergeCell ref="B17:C17"/>
    <mergeCell ref="E17:F17"/>
    <mergeCell ref="H17:I17"/>
    <mergeCell ref="B9:C9"/>
    <mergeCell ref="E9:F9"/>
    <mergeCell ref="H9:I9"/>
    <mergeCell ref="B11:I11"/>
    <mergeCell ref="B13:C13"/>
    <mergeCell ref="E13:F13"/>
    <mergeCell ref="H13:I13"/>
    <mergeCell ref="B3:I3"/>
    <mergeCell ref="B5:C5"/>
    <mergeCell ref="E5:F5"/>
    <mergeCell ref="H5:I5"/>
    <mergeCell ref="B7:C7"/>
    <mergeCell ref="E7:F7"/>
    <mergeCell ref="H7:I7"/>
  </mergeCells>
  <pageMargins left="0.70866141732283472" right="0.70866141732283472" top="0.74803149606299213" bottom="0.74803149606299213" header="0.51181102362204722" footer="0.51181102362204722"/>
  <pageSetup scale="7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J20"/>
  <sheetViews>
    <sheetView topLeftCell="A16" zoomScale="91" zoomScaleNormal="91" workbookViewId="0">
      <selection activeCell="G14" sqref="G14"/>
    </sheetView>
  </sheetViews>
  <sheetFormatPr baseColWidth="10" defaultColWidth="9.140625" defaultRowHeight="15" x14ac:dyDescent="0.25"/>
  <cols>
    <col min="1" max="1" width="8" style="68" customWidth="1"/>
    <col min="2" max="2" width="17.85546875" customWidth="1"/>
    <col min="3" max="3" width="29.85546875" customWidth="1"/>
    <col min="4" max="4" width="19.28515625" customWidth="1"/>
    <col min="5" max="5" width="21.7109375" customWidth="1"/>
    <col min="6" max="6" width="16.85546875" customWidth="1"/>
    <col min="7" max="8" width="29.85546875" customWidth="1"/>
    <col min="10" max="10" width="31.5703125" customWidth="1"/>
  </cols>
  <sheetData>
    <row r="1" spans="1:10" ht="55.5" customHeight="1" thickBot="1" x14ac:dyDescent="0.3">
      <c r="A1" s="104" t="s">
        <v>182</v>
      </c>
      <c r="B1" s="104"/>
      <c r="C1" s="101" t="s">
        <v>197</v>
      </c>
      <c r="D1" s="101"/>
      <c r="E1" s="101"/>
      <c r="F1" s="101"/>
      <c r="G1" s="101"/>
      <c r="H1" s="112"/>
    </row>
    <row r="2" spans="1:10" ht="28.5" customHeight="1" thickTop="1" thickBot="1" x14ac:dyDescent="0.3">
      <c r="A2" s="102" t="s">
        <v>52</v>
      </c>
      <c r="B2" s="103"/>
      <c r="C2" s="109" t="s">
        <v>198</v>
      </c>
      <c r="D2" s="110"/>
      <c r="E2" s="110"/>
      <c r="F2" s="110"/>
      <c r="G2" s="110"/>
      <c r="H2" s="111"/>
    </row>
    <row r="3" spans="1:10" ht="15.75" thickBot="1" x14ac:dyDescent="0.3">
      <c r="A3" s="51"/>
      <c r="B3" s="52"/>
      <c r="C3" s="52"/>
      <c r="D3" s="52"/>
      <c r="E3" s="52"/>
      <c r="F3" s="52"/>
      <c r="G3" s="52"/>
    </row>
    <row r="4" spans="1:10" ht="42" customHeight="1" x14ac:dyDescent="0.25">
      <c r="A4" s="116" t="s">
        <v>53</v>
      </c>
      <c r="B4" s="117" t="s">
        <v>54</v>
      </c>
      <c r="C4" s="117" t="s">
        <v>55</v>
      </c>
      <c r="D4" s="117" t="s">
        <v>56</v>
      </c>
      <c r="E4" s="117" t="s">
        <v>183</v>
      </c>
      <c r="F4" s="117" t="s">
        <v>184</v>
      </c>
      <c r="G4" s="118" t="s">
        <v>185</v>
      </c>
      <c r="H4" s="119"/>
    </row>
    <row r="5" spans="1:10" ht="15.75" thickBot="1" x14ac:dyDescent="0.3">
      <c r="A5" s="53"/>
      <c r="B5" s="54"/>
      <c r="C5" s="54"/>
      <c r="D5" s="95"/>
      <c r="E5" s="54" t="s">
        <v>130</v>
      </c>
      <c r="F5" s="54"/>
      <c r="G5" s="55"/>
      <c r="H5" s="2"/>
    </row>
    <row r="6" spans="1:10" ht="107.25" customHeight="1" thickBot="1" x14ac:dyDescent="0.3">
      <c r="A6" s="56" t="s">
        <v>71</v>
      </c>
      <c r="B6" s="57" t="s">
        <v>186</v>
      </c>
      <c r="C6" s="57" t="s">
        <v>199</v>
      </c>
      <c r="D6" s="96" t="s">
        <v>251</v>
      </c>
      <c r="E6" s="57" t="s">
        <v>212</v>
      </c>
      <c r="F6" s="58" t="s">
        <v>225</v>
      </c>
      <c r="G6" s="57" t="s">
        <v>226</v>
      </c>
      <c r="H6" s="9" t="s">
        <v>187</v>
      </c>
    </row>
    <row r="7" spans="1:10" ht="107.25" customHeight="1" thickBot="1" x14ac:dyDescent="0.3">
      <c r="A7" s="59" t="s">
        <v>81</v>
      </c>
      <c r="B7" s="60" t="s">
        <v>200</v>
      </c>
      <c r="C7" s="60" t="s">
        <v>131</v>
      </c>
      <c r="D7" s="97" t="s">
        <v>162</v>
      </c>
      <c r="E7" s="60" t="s">
        <v>213</v>
      </c>
      <c r="F7" s="62" t="s">
        <v>227</v>
      </c>
      <c r="G7" s="60" t="s">
        <v>228</v>
      </c>
      <c r="H7" s="9" t="s">
        <v>188</v>
      </c>
      <c r="J7" s="123" t="s">
        <v>254</v>
      </c>
    </row>
    <row r="8" spans="1:10" ht="107.25" customHeight="1" thickBot="1" x14ac:dyDescent="0.3">
      <c r="A8" s="105" t="s">
        <v>87</v>
      </c>
      <c r="B8" s="106" t="s">
        <v>178</v>
      </c>
      <c r="C8" s="120" t="s">
        <v>132</v>
      </c>
      <c r="D8" s="107" t="s">
        <v>133</v>
      </c>
      <c r="E8" s="106" t="s">
        <v>214</v>
      </c>
      <c r="F8" s="108" t="s">
        <v>229</v>
      </c>
      <c r="G8" s="106" t="s">
        <v>230</v>
      </c>
      <c r="H8" s="107" t="s">
        <v>189</v>
      </c>
      <c r="J8" s="122" t="s">
        <v>255</v>
      </c>
    </row>
    <row r="9" spans="1:10" ht="107.25" customHeight="1" thickBot="1" x14ac:dyDescent="0.3">
      <c r="A9" s="63" t="s">
        <v>90</v>
      </c>
      <c r="B9" s="60" t="s">
        <v>201</v>
      </c>
      <c r="C9" s="60" t="s">
        <v>134</v>
      </c>
      <c r="D9" s="97" t="s">
        <v>169</v>
      </c>
      <c r="E9" s="60" t="s">
        <v>215</v>
      </c>
      <c r="F9" s="62" t="s">
        <v>231</v>
      </c>
      <c r="G9" s="60" t="s">
        <v>230</v>
      </c>
      <c r="H9" s="9" t="s">
        <v>190</v>
      </c>
      <c r="J9" s="121" t="s">
        <v>253</v>
      </c>
    </row>
    <row r="10" spans="1:10" ht="107.25" customHeight="1" thickBot="1" x14ac:dyDescent="0.3">
      <c r="A10" s="63" t="s">
        <v>95</v>
      </c>
      <c r="B10" s="60" t="s">
        <v>202</v>
      </c>
      <c r="C10" s="60" t="s">
        <v>135</v>
      </c>
      <c r="D10" s="97" t="s">
        <v>136</v>
      </c>
      <c r="E10" s="120" t="s">
        <v>216</v>
      </c>
      <c r="F10" s="62" t="s">
        <v>232</v>
      </c>
      <c r="G10" s="60" t="s">
        <v>233</v>
      </c>
      <c r="H10" s="9" t="s">
        <v>191</v>
      </c>
      <c r="J10" s="121" t="s">
        <v>252</v>
      </c>
    </row>
    <row r="11" spans="1:10" ht="107.25" customHeight="1" thickBot="1" x14ac:dyDescent="0.3">
      <c r="A11" s="64" t="s">
        <v>98</v>
      </c>
      <c r="B11" s="60" t="s">
        <v>203</v>
      </c>
      <c r="C11" s="60" t="s">
        <v>137</v>
      </c>
      <c r="D11" s="97" t="s">
        <v>138</v>
      </c>
      <c r="E11" s="60" t="s">
        <v>217</v>
      </c>
      <c r="F11" s="62" t="s">
        <v>232</v>
      </c>
      <c r="G11" s="60" t="s">
        <v>234</v>
      </c>
      <c r="H11" s="9" t="s">
        <v>192</v>
      </c>
    </row>
    <row r="12" spans="1:10" ht="107.25" customHeight="1" thickBot="1" x14ac:dyDescent="0.3">
      <c r="A12" s="113" t="s">
        <v>99</v>
      </c>
      <c r="B12" s="106" t="s">
        <v>204</v>
      </c>
      <c r="C12" s="106" t="s">
        <v>139</v>
      </c>
      <c r="D12" s="107" t="s">
        <v>140</v>
      </c>
      <c r="E12" s="106" t="s">
        <v>218</v>
      </c>
      <c r="F12" s="108" t="s">
        <v>48</v>
      </c>
      <c r="G12" s="114" t="s">
        <v>235</v>
      </c>
      <c r="H12" s="107" t="s">
        <v>193</v>
      </c>
    </row>
    <row r="13" spans="1:10" ht="107.25" customHeight="1" thickBot="1" x14ac:dyDescent="0.3">
      <c r="A13" s="63" t="s">
        <v>103</v>
      </c>
      <c r="B13" s="60" t="s">
        <v>205</v>
      </c>
      <c r="C13" s="60" t="s">
        <v>141</v>
      </c>
      <c r="D13" s="97" t="s">
        <v>142</v>
      </c>
      <c r="E13" s="60" t="s">
        <v>219</v>
      </c>
      <c r="F13" s="62" t="s">
        <v>236</v>
      </c>
      <c r="G13" s="65" t="s">
        <v>235</v>
      </c>
      <c r="H13" s="9" t="s">
        <v>194</v>
      </c>
    </row>
    <row r="14" spans="1:10" ht="107.25" customHeight="1" thickBot="1" x14ac:dyDescent="0.3">
      <c r="A14" s="64" t="s">
        <v>107</v>
      </c>
      <c r="B14" s="60" t="s">
        <v>206</v>
      </c>
      <c r="C14" s="60" t="s">
        <v>143</v>
      </c>
      <c r="D14" s="97" t="s">
        <v>144</v>
      </c>
      <c r="E14" s="60" t="s">
        <v>220</v>
      </c>
      <c r="F14" s="62" t="s">
        <v>236</v>
      </c>
      <c r="G14" s="65" t="s">
        <v>237</v>
      </c>
      <c r="H14" s="9" t="s">
        <v>195</v>
      </c>
    </row>
    <row r="15" spans="1:10" ht="107.25" customHeight="1" thickBot="1" x14ac:dyDescent="0.3">
      <c r="A15" s="63" t="s">
        <v>109</v>
      </c>
      <c r="B15" s="60" t="s">
        <v>207</v>
      </c>
      <c r="C15" s="66" t="s">
        <v>145</v>
      </c>
      <c r="D15" s="97" t="s">
        <v>146</v>
      </c>
      <c r="E15" s="60" t="s">
        <v>221</v>
      </c>
      <c r="F15" s="62" t="s">
        <v>238</v>
      </c>
      <c r="G15" s="65" t="s">
        <v>237</v>
      </c>
      <c r="H15" s="9" t="s">
        <v>196</v>
      </c>
    </row>
    <row r="16" spans="1:10" ht="107.25" customHeight="1" thickBot="1" x14ac:dyDescent="0.3">
      <c r="A16" s="113" t="s">
        <v>111</v>
      </c>
      <c r="B16" s="106" t="s">
        <v>208</v>
      </c>
      <c r="C16" s="115" t="s">
        <v>147</v>
      </c>
      <c r="D16" s="107" t="s">
        <v>148</v>
      </c>
      <c r="E16" s="106" t="s">
        <v>222</v>
      </c>
      <c r="F16" s="108" t="s">
        <v>51</v>
      </c>
      <c r="G16" s="106" t="s">
        <v>239</v>
      </c>
      <c r="H16" s="107" t="s">
        <v>112</v>
      </c>
    </row>
    <row r="17" spans="1:8" ht="107.25" customHeight="1" thickBot="1" x14ac:dyDescent="0.3">
      <c r="A17" s="64" t="s">
        <v>115</v>
      </c>
      <c r="B17" s="60" t="s">
        <v>209</v>
      </c>
      <c r="C17" s="60" t="s">
        <v>149</v>
      </c>
      <c r="D17" s="97" t="s">
        <v>150</v>
      </c>
      <c r="E17" s="60" t="s">
        <v>223</v>
      </c>
      <c r="F17" s="62" t="s">
        <v>51</v>
      </c>
      <c r="G17" s="60" t="s">
        <v>239</v>
      </c>
      <c r="H17" s="9" t="s">
        <v>117</v>
      </c>
    </row>
    <row r="18" spans="1:8" ht="107.25" customHeight="1" thickBot="1" x14ac:dyDescent="0.3">
      <c r="A18" s="63" t="s">
        <v>119</v>
      </c>
      <c r="B18" s="60" t="s">
        <v>210</v>
      </c>
      <c r="C18" s="60" t="s">
        <v>151</v>
      </c>
      <c r="D18" s="97" t="s">
        <v>152</v>
      </c>
      <c r="E18" s="60" t="s">
        <v>223</v>
      </c>
      <c r="F18" s="62" t="s">
        <v>240</v>
      </c>
      <c r="G18" s="60" t="s">
        <v>239</v>
      </c>
      <c r="H18" s="9" t="s">
        <v>121</v>
      </c>
    </row>
    <row r="19" spans="1:8" ht="107.25" customHeight="1" thickBot="1" x14ac:dyDescent="0.3">
      <c r="A19" s="67" t="s">
        <v>122</v>
      </c>
      <c r="B19" s="60" t="s">
        <v>211</v>
      </c>
      <c r="C19" s="60" t="s">
        <v>153</v>
      </c>
      <c r="D19" s="97" t="s">
        <v>154</v>
      </c>
      <c r="E19" s="60" t="s">
        <v>224</v>
      </c>
      <c r="F19" s="62" t="s">
        <v>241</v>
      </c>
      <c r="G19" s="60" t="s">
        <v>242</v>
      </c>
      <c r="H19" s="9" t="s">
        <v>124</v>
      </c>
    </row>
    <row r="20" spans="1:8" ht="107.25" customHeight="1" x14ac:dyDescent="0.25"/>
  </sheetData>
  <mergeCells count="4">
    <mergeCell ref="A1:B1"/>
    <mergeCell ref="C1:G1"/>
    <mergeCell ref="A2:B2"/>
    <mergeCell ref="C2:G2"/>
  </mergeCells>
  <pageMargins left="0.25" right="0.25" top="0.75" bottom="0.75" header="0.3" footer="0.3"/>
  <pageSetup paperSize="5" scale="48" firstPageNumber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3"/>
  <sheetViews>
    <sheetView tabSelected="1" topLeftCell="O2" zoomScale="120" zoomScaleNormal="120" workbookViewId="0">
      <pane ySplit="3" topLeftCell="A5" activePane="bottomLeft" state="frozen"/>
      <selection activeCell="A2" sqref="A2"/>
      <selection pane="bottomLeft" activeCell="AA5" sqref="AA5"/>
    </sheetView>
  </sheetViews>
  <sheetFormatPr baseColWidth="10" defaultRowHeight="15" x14ac:dyDescent="0.25"/>
  <cols>
    <col min="1" max="1" width="12" customWidth="1"/>
    <col min="2" max="2" width="13.7109375" customWidth="1"/>
    <col min="3" max="3" width="14.28515625" customWidth="1"/>
    <col min="4" max="4" width="16.28515625" style="39" customWidth="1"/>
    <col min="5" max="5" width="15.5703125" style="39" customWidth="1"/>
    <col min="6" max="6" width="10.85546875" style="39" customWidth="1"/>
    <col min="7" max="7" width="15.5703125" style="39" customWidth="1"/>
    <col min="8" max="8" width="14" style="39" customWidth="1"/>
    <col min="9" max="9" width="10.42578125" customWidth="1"/>
    <col min="10" max="10" width="13.7109375" customWidth="1"/>
    <col min="11" max="11" width="10.7109375" customWidth="1"/>
    <col min="12" max="12" width="9.140625" customWidth="1"/>
    <col min="13" max="13" width="11.42578125" style="39" customWidth="1"/>
    <col min="14" max="14" width="10.7109375" customWidth="1"/>
    <col min="15" max="15" width="13.28515625" bestFit="1" customWidth="1"/>
    <col min="16" max="16" width="13.28515625" customWidth="1"/>
    <col min="17" max="17" width="10.85546875" bestFit="1" customWidth="1"/>
    <col min="18" max="18" width="10.85546875" customWidth="1"/>
    <col min="19" max="19" width="13.5703125" bestFit="1" customWidth="1"/>
    <col min="20" max="20" width="10.85546875" bestFit="1" customWidth="1"/>
    <col min="21" max="21" width="13" bestFit="1" customWidth="1"/>
    <col min="22" max="22" width="16.140625" bestFit="1" customWidth="1"/>
    <col min="23" max="23" width="10.140625" bestFit="1" customWidth="1"/>
    <col min="24" max="24" width="23.140625" bestFit="1" customWidth="1"/>
    <col min="25" max="25" width="11.140625" bestFit="1" customWidth="1"/>
  </cols>
  <sheetData>
    <row r="1" spans="1:30" ht="45.75" customHeight="1" x14ac:dyDescent="0.25">
      <c r="A1" s="85" t="s">
        <v>157</v>
      </c>
      <c r="B1" s="85"/>
      <c r="C1" s="85"/>
      <c r="D1" s="86" t="s">
        <v>155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30" ht="32.25" customHeight="1" x14ac:dyDescent="0.25">
      <c r="A2" s="87" t="s">
        <v>52</v>
      </c>
      <c r="B2" s="88"/>
      <c r="C2" s="89"/>
      <c r="D2" s="90" t="s">
        <v>156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30" ht="2.25" customHeight="1" x14ac:dyDescent="0.25">
      <c r="A3" s="8"/>
      <c r="B3" s="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8"/>
      <c r="P3" s="8"/>
    </row>
    <row r="4" spans="1:30" ht="33.75" x14ac:dyDescent="0.25">
      <c r="A4" s="15" t="s">
        <v>53</v>
      </c>
      <c r="B4" s="15" t="s">
        <v>54</v>
      </c>
      <c r="C4" s="15" t="s">
        <v>55</v>
      </c>
      <c r="D4" s="15" t="s">
        <v>56</v>
      </c>
      <c r="E4" s="15" t="s">
        <v>57</v>
      </c>
      <c r="F4" s="15" t="s">
        <v>58</v>
      </c>
      <c r="G4" s="16" t="s">
        <v>59</v>
      </c>
      <c r="H4" s="16" t="s">
        <v>60</v>
      </c>
      <c r="I4" s="16" t="s">
        <v>61</v>
      </c>
      <c r="J4" s="16" t="s">
        <v>62</v>
      </c>
      <c r="K4" s="16" t="s">
        <v>63</v>
      </c>
      <c r="L4" s="16" t="s">
        <v>64</v>
      </c>
      <c r="M4" s="16" t="s">
        <v>65</v>
      </c>
      <c r="N4" s="16" t="s">
        <v>66</v>
      </c>
      <c r="O4" s="16" t="s">
        <v>166</v>
      </c>
      <c r="P4" s="16">
        <v>2019</v>
      </c>
      <c r="Q4" s="16">
        <v>2019</v>
      </c>
      <c r="R4" s="16" t="s">
        <v>177</v>
      </c>
      <c r="S4" s="16">
        <v>2020</v>
      </c>
      <c r="T4" s="16" t="s">
        <v>167</v>
      </c>
      <c r="U4" s="16" t="s">
        <v>165</v>
      </c>
      <c r="V4" s="16" t="s">
        <v>67</v>
      </c>
      <c r="W4" s="17" t="s">
        <v>68</v>
      </c>
      <c r="X4" s="17" t="s">
        <v>69</v>
      </c>
      <c r="Y4" s="17" t="s">
        <v>70</v>
      </c>
    </row>
    <row r="5" spans="1:30" ht="159" customHeight="1" x14ac:dyDescent="0.25">
      <c r="A5" s="18" t="s">
        <v>71</v>
      </c>
      <c r="B5" s="20" t="str">
        <f>+[1]Mir!B6</f>
        <v>Mejor calidad de vida de los ciudadanos del municipio de Apaseo el grande</v>
      </c>
      <c r="C5" s="20" t="str">
        <f>+[1]Mir!C6</f>
        <v>Contribuir al mejoramiento en la calidad de vida de los apasenses a través de una adecuada conservación, distribución y consumo del agua potable</v>
      </c>
      <c r="D5" s="18" t="s">
        <v>158</v>
      </c>
      <c r="E5" s="20" t="s">
        <v>159</v>
      </c>
      <c r="F5" s="20" t="s">
        <v>72</v>
      </c>
      <c r="G5" s="20" t="s">
        <v>160</v>
      </c>
      <c r="H5" s="20" t="s">
        <v>161</v>
      </c>
      <c r="I5" s="20" t="s">
        <v>73</v>
      </c>
      <c r="J5" s="20" t="s">
        <v>74</v>
      </c>
      <c r="K5" s="20" t="s">
        <v>75</v>
      </c>
      <c r="L5" s="22">
        <v>0.05</v>
      </c>
      <c r="M5" s="20" t="s">
        <v>76</v>
      </c>
      <c r="N5" s="20">
        <v>2015</v>
      </c>
      <c r="O5" s="74">
        <f>((+Q5/P5)-1)*100</f>
        <v>-12.517054064466404</v>
      </c>
      <c r="P5" s="19">
        <v>0.77869999999999995</v>
      </c>
      <c r="Q5" s="18">
        <v>0.68122970000000005</v>
      </c>
      <c r="R5" s="18">
        <v>0.68122970000000005</v>
      </c>
      <c r="S5" s="18">
        <v>0.70760000000000001</v>
      </c>
      <c r="T5" s="74">
        <f>((+S5/R5)-1)*100</f>
        <v>3.870985073023081</v>
      </c>
      <c r="U5" s="23">
        <f>-((+O5*0.05)-O5)</f>
        <v>-11.891201361243084</v>
      </c>
      <c r="V5" s="20" t="s">
        <v>250</v>
      </c>
      <c r="W5" s="18" t="s">
        <v>78</v>
      </c>
      <c r="X5" s="19" t="s">
        <v>79</v>
      </c>
      <c r="Y5" s="24" t="s">
        <v>80</v>
      </c>
      <c r="AC5" s="34"/>
    </row>
    <row r="6" spans="1:30" ht="129.75" customHeight="1" x14ac:dyDescent="0.25">
      <c r="A6" s="19" t="s">
        <v>81</v>
      </c>
      <c r="B6" s="20" t="str">
        <f>+[1]Mir!B7</f>
        <v>Adecuada conservación, distribución y consumo del agua potable en el municipio</v>
      </c>
      <c r="C6" s="20" t="str">
        <f>+[1]Mir!C7</f>
        <v>El municipio de Apaseo el grande tiene adecuada conservación, distribución y consumo del agua potable.</v>
      </c>
      <c r="D6" s="20" t="s">
        <v>162</v>
      </c>
      <c r="E6" s="19" t="s">
        <v>82</v>
      </c>
      <c r="F6" s="19" t="s">
        <v>83</v>
      </c>
      <c r="G6" s="19" t="s">
        <v>168</v>
      </c>
      <c r="H6" s="25" t="s">
        <v>163</v>
      </c>
      <c r="I6" s="19" t="s">
        <v>92</v>
      </c>
      <c r="J6" s="19" t="s">
        <v>84</v>
      </c>
      <c r="K6" s="21" t="s">
        <v>85</v>
      </c>
      <c r="L6" s="22">
        <v>0.7</v>
      </c>
      <c r="M6" s="18" t="s">
        <v>76</v>
      </c>
      <c r="N6" s="19">
        <v>2019</v>
      </c>
      <c r="O6" s="44">
        <f>(P6/Q6)*100</f>
        <v>61.299429185580692</v>
      </c>
      <c r="P6" s="44">
        <v>1630064</v>
      </c>
      <c r="Q6" s="36">
        <v>2659183</v>
      </c>
      <c r="R6" s="36">
        <v>1568854</v>
      </c>
      <c r="S6" s="36">
        <v>2816693</v>
      </c>
      <c r="T6" s="23">
        <f>(+R6/S6)*100</f>
        <v>55.698437848924257</v>
      </c>
      <c r="U6" s="23">
        <f>+O6*L6</f>
        <v>42.909600429906483</v>
      </c>
      <c r="V6" s="20"/>
      <c r="W6" s="18" t="s">
        <v>78</v>
      </c>
      <c r="X6" s="19" t="s">
        <v>86</v>
      </c>
      <c r="Y6" s="18" t="s">
        <v>80</v>
      </c>
      <c r="AC6" s="34"/>
      <c r="AD6" s="35"/>
    </row>
    <row r="7" spans="1:30" ht="156" customHeight="1" x14ac:dyDescent="0.25">
      <c r="A7" s="29" t="s">
        <v>87</v>
      </c>
      <c r="B7" s="30" t="str">
        <f>+[1]Mir!B8</f>
        <v>Suficientes recursos para la conservación del agua</v>
      </c>
      <c r="C7" s="30" t="str">
        <f>+[1]Mir!C8</f>
        <v>Programa de recaudación de ingresos adecuado</v>
      </c>
      <c r="D7" s="30" t="str">
        <f>[1]Mir!D8</f>
        <v>Porcentaje de ingresos recaudados por consumo de agua</v>
      </c>
      <c r="E7" s="69" t="s">
        <v>171</v>
      </c>
      <c r="F7" s="30" t="s">
        <v>83</v>
      </c>
      <c r="G7" s="69" t="s">
        <v>179</v>
      </c>
      <c r="H7" s="30" t="s">
        <v>163</v>
      </c>
      <c r="I7" s="30" t="s">
        <v>88</v>
      </c>
      <c r="J7" s="29" t="s">
        <v>74</v>
      </c>
      <c r="K7" s="31" t="s">
        <v>85</v>
      </c>
      <c r="L7" s="32">
        <v>0.35</v>
      </c>
      <c r="M7" s="29" t="s">
        <v>76</v>
      </c>
      <c r="N7" s="29">
        <v>2019</v>
      </c>
      <c r="O7" s="48">
        <f>(+Q7/P7)*100</f>
        <v>63.825457834049296</v>
      </c>
      <c r="P7" s="30">
        <v>17692</v>
      </c>
      <c r="Q7" s="42">
        <v>11292</v>
      </c>
      <c r="R7" s="49" t="s">
        <v>180</v>
      </c>
      <c r="S7" s="42">
        <v>5361</v>
      </c>
      <c r="T7" s="50">
        <f>(+S7/R7)*100</f>
        <v>29.112136844963345</v>
      </c>
      <c r="U7" s="50">
        <f>+O7-(+O7*0.35)</f>
        <v>41.486547592132041</v>
      </c>
      <c r="V7" s="33" t="s">
        <v>243</v>
      </c>
      <c r="W7" s="29" t="s">
        <v>78</v>
      </c>
      <c r="X7" s="30" t="s">
        <v>89</v>
      </c>
      <c r="Y7" s="29" t="s">
        <v>80</v>
      </c>
    </row>
    <row r="8" spans="1:30" ht="135" customHeight="1" x14ac:dyDescent="0.25">
      <c r="A8" s="42" t="s">
        <v>90</v>
      </c>
      <c r="B8" s="61" t="str">
        <f>+[1]Mir!B9</f>
        <v>Disminuyen  los usuarios en cartera vencida</v>
      </c>
      <c r="C8" s="61" t="str">
        <f>+[1]Mir!C9</f>
        <v>Implementación de programa de recaudación de ingresos de cartera vencida</v>
      </c>
      <c r="D8" s="61" t="str">
        <f>[1]Mir!D9</f>
        <v>Porcentaje de ingresos recuperados de la cartera vencida</v>
      </c>
      <c r="E8" s="61" t="s">
        <v>176</v>
      </c>
      <c r="F8" s="61" t="s">
        <v>83</v>
      </c>
      <c r="G8" s="124" t="s">
        <v>91</v>
      </c>
      <c r="H8" s="61" t="s">
        <v>163</v>
      </c>
      <c r="I8" s="61" t="s">
        <v>92</v>
      </c>
      <c r="J8" s="42" t="s">
        <v>93</v>
      </c>
      <c r="K8" s="125" t="s">
        <v>85</v>
      </c>
      <c r="L8" s="126">
        <v>0.6</v>
      </c>
      <c r="M8" s="42" t="s">
        <v>76</v>
      </c>
      <c r="N8" s="42">
        <v>2019</v>
      </c>
      <c r="O8" s="129">
        <f>(P8/Q8)*100</f>
        <v>9.7414098476797726</v>
      </c>
      <c r="P8" s="94">
        <v>1100</v>
      </c>
      <c r="Q8" s="130">
        <v>11292</v>
      </c>
      <c r="R8" s="131">
        <v>999</v>
      </c>
      <c r="S8" s="131">
        <v>5361</v>
      </c>
      <c r="T8" s="132">
        <f>(R8/S8)*100</f>
        <v>18.63458310016788</v>
      </c>
      <c r="U8" s="127">
        <f>+(+O8*L8)+O8</f>
        <v>15.586255756287635</v>
      </c>
      <c r="V8" s="128" t="s">
        <v>244</v>
      </c>
      <c r="W8" s="42" t="s">
        <v>78</v>
      </c>
      <c r="X8" s="61" t="s">
        <v>94</v>
      </c>
      <c r="Y8" s="42" t="s">
        <v>80</v>
      </c>
    </row>
    <row r="9" spans="1:30" ht="120" customHeight="1" x14ac:dyDescent="0.25">
      <c r="A9" s="12" t="s">
        <v>95</v>
      </c>
      <c r="B9" s="10" t="str">
        <f>+[1]Mir!B10</f>
        <v>Disminuye el derroche de agua por parte de los ciudadanos</v>
      </c>
      <c r="C9" s="10" t="str">
        <f>+[1]Mir!C10</f>
        <v xml:space="preserve">Implementación de programa de revisión de medidores en cabecera mpal. </v>
      </c>
      <c r="D9" s="10" t="str">
        <f>[1]Mir!D10</f>
        <v>Porcentaje de medidores instalados en cabecera mpal.</v>
      </c>
      <c r="E9" s="10" t="s">
        <v>172</v>
      </c>
      <c r="F9" s="10" t="s">
        <v>83</v>
      </c>
      <c r="G9" s="10" t="s">
        <v>96</v>
      </c>
      <c r="H9" s="10" t="s">
        <v>164</v>
      </c>
      <c r="I9" s="10" t="s">
        <v>92</v>
      </c>
      <c r="J9" s="12" t="s">
        <v>93</v>
      </c>
      <c r="K9" s="45" t="s">
        <v>85</v>
      </c>
      <c r="L9" s="13">
        <v>0.2</v>
      </c>
      <c r="M9" s="12" t="s">
        <v>76</v>
      </c>
      <c r="N9" s="12">
        <v>2019</v>
      </c>
      <c r="O9" s="9">
        <f>(+P9/Q9)*100</f>
        <v>100</v>
      </c>
      <c r="P9" s="9">
        <v>320</v>
      </c>
      <c r="Q9" s="42">
        <v>320</v>
      </c>
      <c r="R9" s="42">
        <v>400</v>
      </c>
      <c r="S9" s="42">
        <v>527</v>
      </c>
      <c r="T9" s="50">
        <f>(+S9/R9)*100</f>
        <v>131.75</v>
      </c>
      <c r="U9" s="50">
        <f>+O9*0.2+O9</f>
        <v>120</v>
      </c>
      <c r="V9" s="11" t="s">
        <v>77</v>
      </c>
      <c r="W9" s="12" t="s">
        <v>78</v>
      </c>
      <c r="X9" s="10" t="s">
        <v>97</v>
      </c>
      <c r="Y9" s="12" t="s">
        <v>80</v>
      </c>
    </row>
    <row r="10" spans="1:30" ht="97.5" customHeight="1" x14ac:dyDescent="0.25">
      <c r="A10" s="12" t="s">
        <v>98</v>
      </c>
      <c r="B10" s="10" t="str">
        <f>+[1]Mir!B11</f>
        <v>Disminuyen  tomas clandestinas</v>
      </c>
      <c r="C10" s="10" t="str">
        <f>+[1]Mir!C11</f>
        <v>Elaboración de un programa de revisión de usuarios con tomas clandestinas</v>
      </c>
      <c r="D10" s="10" t="str">
        <f>[1]Mir!D11</f>
        <v>Porcentaje de usuarios registrados en el sistema con tomas clandestinas</v>
      </c>
      <c r="E10" s="10" t="s">
        <v>46</v>
      </c>
      <c r="F10" s="10" t="s">
        <v>83</v>
      </c>
      <c r="G10" s="10" t="s">
        <v>245</v>
      </c>
      <c r="H10" s="10" t="s">
        <v>163</v>
      </c>
      <c r="I10" s="10" t="s">
        <v>92</v>
      </c>
      <c r="J10" s="12" t="s">
        <v>93</v>
      </c>
      <c r="K10" s="45" t="s">
        <v>85</v>
      </c>
      <c r="L10" s="13">
        <v>1</v>
      </c>
      <c r="M10" s="12" t="s">
        <v>76</v>
      </c>
      <c r="N10" s="12">
        <v>2019</v>
      </c>
      <c r="O10" s="46">
        <f>+Q10/P10*100</f>
        <v>2.9957042731177932</v>
      </c>
      <c r="P10" s="10">
        <v>17692</v>
      </c>
      <c r="Q10" s="42">
        <v>530</v>
      </c>
      <c r="R10" s="42">
        <v>18415</v>
      </c>
      <c r="S10" s="70">
        <f>99+7</f>
        <v>106</v>
      </c>
      <c r="T10" s="43">
        <f>+S10/R10*100</f>
        <v>0.57561770295954384</v>
      </c>
      <c r="U10" s="43">
        <f>+O10-+O10*1</f>
        <v>0</v>
      </c>
      <c r="V10" s="11" t="s">
        <v>246</v>
      </c>
      <c r="W10" s="12" t="s">
        <v>78</v>
      </c>
      <c r="X10" s="10" t="s">
        <v>247</v>
      </c>
      <c r="Y10" s="12" t="s">
        <v>80</v>
      </c>
    </row>
    <row r="11" spans="1:30" ht="108" customHeight="1" x14ac:dyDescent="0.25">
      <c r="A11" s="29" t="s">
        <v>99</v>
      </c>
      <c r="B11" s="30" t="str">
        <f>+[1]Mir!B12</f>
        <v>Adecuadas prácticas en el uso del agua en la vivienda</v>
      </c>
      <c r="C11" s="30" t="str">
        <f>+[1]Mir!C12</f>
        <v xml:space="preserve"> Programa de concientización del cuidado del agua  implementado</v>
      </c>
      <c r="D11" s="30" t="str">
        <f>[1]Mir!D12</f>
        <v>Porcentaje de ciudadanos participantes  en los programas de concientización</v>
      </c>
      <c r="E11" s="30" t="s">
        <v>100</v>
      </c>
      <c r="F11" s="30" t="s">
        <v>83</v>
      </c>
      <c r="G11" s="30" t="s">
        <v>173</v>
      </c>
      <c r="H11" s="30" t="s">
        <v>164</v>
      </c>
      <c r="I11" s="30" t="s">
        <v>92</v>
      </c>
      <c r="J11" s="30" t="s">
        <v>101</v>
      </c>
      <c r="K11" s="31" t="s">
        <v>85</v>
      </c>
      <c r="L11" s="32">
        <v>0.2</v>
      </c>
      <c r="M11" s="29" t="s">
        <v>76</v>
      </c>
      <c r="N11" s="29">
        <v>2019</v>
      </c>
      <c r="O11" s="48">
        <f>+P11/Q11*100</f>
        <v>11.538461538461538</v>
      </c>
      <c r="P11" s="30">
        <v>18</v>
      </c>
      <c r="Q11" s="42">
        <v>156</v>
      </c>
      <c r="R11" s="42">
        <v>2</v>
      </c>
      <c r="S11" s="42">
        <v>156</v>
      </c>
      <c r="T11" s="43">
        <f t="shared" ref="T11:T18" si="0">(R11/S11)*100</f>
        <v>1.2820512820512819</v>
      </c>
      <c r="U11" s="43">
        <f t="shared" ref="U11:U18" si="1">+(+O11*L11)+O11</f>
        <v>13.846153846153847</v>
      </c>
      <c r="V11" s="28" t="s">
        <v>248</v>
      </c>
      <c r="W11" s="27" t="s">
        <v>78</v>
      </c>
      <c r="X11" s="26" t="s">
        <v>102</v>
      </c>
      <c r="Y11" s="27" t="s">
        <v>80</v>
      </c>
    </row>
    <row r="12" spans="1:30" ht="107.25" customHeight="1" x14ac:dyDescent="0.25">
      <c r="A12" s="12" t="s">
        <v>103</v>
      </c>
      <c r="B12" s="10" t="str">
        <f>+[1]Mir!B13</f>
        <v>Suficiente concientización de los usuarios en el cuidado del agua</v>
      </c>
      <c r="C12" s="10" t="str">
        <f>+[1]Mir!C13</f>
        <v>Implementación de programa de concientización del cuidado del agua en las dependencias educativas</v>
      </c>
      <c r="D12" s="10" t="str">
        <f>[1]Mir!D13</f>
        <v>Porcentaje de escuelas participantes</v>
      </c>
      <c r="E12" s="10" t="s">
        <v>47</v>
      </c>
      <c r="F12" s="10" t="s">
        <v>83</v>
      </c>
      <c r="G12" s="10" t="s">
        <v>249</v>
      </c>
      <c r="H12" s="10" t="s">
        <v>164</v>
      </c>
      <c r="I12" s="10" t="s">
        <v>92</v>
      </c>
      <c r="J12" s="10" t="s">
        <v>105</v>
      </c>
      <c r="K12" s="45" t="s">
        <v>85</v>
      </c>
      <c r="L12" s="13">
        <v>1</v>
      </c>
      <c r="M12" s="12" t="s">
        <v>76</v>
      </c>
      <c r="N12" s="12">
        <v>2019</v>
      </c>
      <c r="O12" s="46">
        <f>+Q12/P12*100</f>
        <v>14.333333333333334</v>
      </c>
      <c r="P12" s="9">
        <v>18</v>
      </c>
      <c r="Q12" s="42">
        <v>2.58</v>
      </c>
      <c r="R12" s="42">
        <v>6</v>
      </c>
      <c r="S12" s="42">
        <v>2</v>
      </c>
      <c r="T12" s="43">
        <f>+S12/R12*100</f>
        <v>33.333333333333329</v>
      </c>
      <c r="U12" s="43">
        <f>+O12</f>
        <v>14.333333333333334</v>
      </c>
      <c r="V12" s="11" t="s">
        <v>77</v>
      </c>
      <c r="W12" s="10" t="s">
        <v>78</v>
      </c>
      <c r="X12" s="10" t="s">
        <v>106</v>
      </c>
      <c r="Y12" s="12" t="s">
        <v>80</v>
      </c>
    </row>
    <row r="13" spans="1:30" ht="160.5" customHeight="1" x14ac:dyDescent="0.25">
      <c r="A13" s="12" t="s">
        <v>107</v>
      </c>
      <c r="B13" s="10" t="str">
        <f>+[1]Mir!B14</f>
        <v>Adecuado uso del agua potable</v>
      </c>
      <c r="C13" s="10" t="str">
        <f>+[1]Mir!C14</f>
        <v xml:space="preserve">Implementación de programas de cultura de agua </v>
      </c>
      <c r="D13" s="10" t="str">
        <f>[1]Mir!D14</f>
        <v>Porcentaje de eventos  participados</v>
      </c>
      <c r="E13" s="10" t="s">
        <v>49</v>
      </c>
      <c r="F13" s="10" t="s">
        <v>83</v>
      </c>
      <c r="G13" s="10" t="s">
        <v>104</v>
      </c>
      <c r="H13" s="10" t="s">
        <v>161</v>
      </c>
      <c r="I13" s="10" t="s">
        <v>73</v>
      </c>
      <c r="J13" s="10" t="s">
        <v>74</v>
      </c>
      <c r="K13" s="45" t="s">
        <v>85</v>
      </c>
      <c r="L13" s="13">
        <v>0.2</v>
      </c>
      <c r="M13" s="12" t="s">
        <v>76</v>
      </c>
      <c r="N13" s="12">
        <v>2019</v>
      </c>
      <c r="O13" s="46">
        <f>+Q13/P13*100</f>
        <v>14.333333333333334</v>
      </c>
      <c r="P13" s="9">
        <v>18</v>
      </c>
      <c r="Q13" s="42">
        <v>2.58</v>
      </c>
      <c r="R13" s="42">
        <v>6</v>
      </c>
      <c r="S13" s="42">
        <v>2</v>
      </c>
      <c r="T13" s="43">
        <f>+S13/R13*100</f>
        <v>33.333333333333329</v>
      </c>
      <c r="U13" s="43">
        <f>+O13</f>
        <v>14.333333333333334</v>
      </c>
      <c r="V13" s="11" t="s">
        <v>77</v>
      </c>
      <c r="W13" s="10" t="s">
        <v>78</v>
      </c>
      <c r="X13" s="10" t="s">
        <v>108</v>
      </c>
      <c r="Y13" s="12" t="s">
        <v>80</v>
      </c>
    </row>
    <row r="14" spans="1:30" ht="109.5" customHeight="1" x14ac:dyDescent="0.25">
      <c r="A14" s="12" t="s">
        <v>109</v>
      </c>
      <c r="B14" s="10" t="str">
        <f>+[1]Mir!B15</f>
        <v>Interés de la población para el cuidado del agua</v>
      </c>
      <c r="C14" s="10" t="str">
        <f>+[1]Mir!C15</f>
        <v>Implementación de programas de seguimiento de medición del consumo del agua en el municipio</v>
      </c>
      <c r="D14" s="10" t="str">
        <f>[1]Mir!D15</f>
        <v>Número de metros cúbicos extraídos.</v>
      </c>
      <c r="E14" s="10" t="s">
        <v>174</v>
      </c>
      <c r="F14" s="10" t="s">
        <v>83</v>
      </c>
      <c r="G14" s="10" t="s">
        <v>175</v>
      </c>
      <c r="H14" s="10" t="s">
        <v>163</v>
      </c>
      <c r="I14" s="10" t="s">
        <v>92</v>
      </c>
      <c r="J14" s="10" t="s">
        <v>74</v>
      </c>
      <c r="K14" s="45" t="s">
        <v>85</v>
      </c>
      <c r="L14" s="13">
        <v>0.2</v>
      </c>
      <c r="M14" s="12" t="s">
        <v>76</v>
      </c>
      <c r="N14" s="12">
        <v>2019</v>
      </c>
      <c r="O14" s="46">
        <f>+Q14/P14*100</f>
        <v>62.154390792153336</v>
      </c>
      <c r="P14" s="71">
        <v>4278351</v>
      </c>
      <c r="Q14" s="72">
        <v>2659183</v>
      </c>
      <c r="R14" s="72">
        <v>2816693</v>
      </c>
      <c r="S14" s="73">
        <v>4278351</v>
      </c>
      <c r="T14" s="43">
        <f>+R14/S14*100</f>
        <v>65.835949411350299</v>
      </c>
      <c r="U14" s="43">
        <f>+O14-O14*0.2</f>
        <v>49.72351263372267</v>
      </c>
      <c r="V14" s="11" t="s">
        <v>77</v>
      </c>
      <c r="W14" s="10" t="s">
        <v>78</v>
      </c>
      <c r="X14" s="10" t="s">
        <v>110</v>
      </c>
      <c r="Y14" s="12" t="s">
        <v>80</v>
      </c>
    </row>
    <row r="15" spans="1:30" ht="151.5" customHeight="1" x14ac:dyDescent="0.25">
      <c r="A15" s="29" t="s">
        <v>111</v>
      </c>
      <c r="B15" s="30" t="str">
        <f>+[1]Mir!B16</f>
        <v>Suficiente infraestructura pluvial en el municipio</v>
      </c>
      <c r="C15" s="30" t="str">
        <f>+[1]Mir!C16</f>
        <v>Infraestructura pluvial en el municipio de Apaseo el Grande aumentado</v>
      </c>
      <c r="D15" s="30" t="str">
        <f>[1]Mir!D16</f>
        <v>Número de habitantes beneficiados</v>
      </c>
      <c r="E15" s="30" t="s">
        <v>50</v>
      </c>
      <c r="F15" s="30" t="s">
        <v>83</v>
      </c>
      <c r="G15" s="30" t="s">
        <v>112</v>
      </c>
      <c r="H15" s="30" t="s">
        <v>164</v>
      </c>
      <c r="I15" s="30" t="s">
        <v>113</v>
      </c>
      <c r="J15" s="30" t="s">
        <v>84</v>
      </c>
      <c r="K15" s="31" t="s">
        <v>85</v>
      </c>
      <c r="L15" s="32">
        <v>0.6</v>
      </c>
      <c r="M15" s="29" t="s">
        <v>76</v>
      </c>
      <c r="N15" s="29">
        <v>2019</v>
      </c>
      <c r="O15" s="48">
        <f>+P15/Q15*100</f>
        <v>75.07692307692308</v>
      </c>
      <c r="P15" s="30">
        <v>244</v>
      </c>
      <c r="Q15" s="42">
        <v>325</v>
      </c>
      <c r="R15" s="42">
        <v>190</v>
      </c>
      <c r="S15" s="42">
        <v>240</v>
      </c>
      <c r="T15" s="43">
        <f t="shared" si="0"/>
        <v>79.166666666666657</v>
      </c>
      <c r="U15" s="43">
        <f>+O15+O15*0.6</f>
        <v>120.12307692307692</v>
      </c>
      <c r="V15" s="33" t="s">
        <v>243</v>
      </c>
      <c r="W15" s="30" t="s">
        <v>78</v>
      </c>
      <c r="X15" s="30" t="s">
        <v>114</v>
      </c>
      <c r="Y15" s="29" t="s">
        <v>80</v>
      </c>
    </row>
    <row r="16" spans="1:30" ht="94.5" customHeight="1" x14ac:dyDescent="0.25">
      <c r="A16" s="12" t="s">
        <v>115</v>
      </c>
      <c r="B16" s="10" t="str">
        <f>+[1]Mir!B17</f>
        <v>Existencia de proyectos pluviales en el municipio</v>
      </c>
      <c r="C16" s="10" t="str">
        <f>+[1]Mir!C17</f>
        <v>Elaboración de proyectos pluviales en el municipio de apaseo el grande</v>
      </c>
      <c r="D16" s="10" t="str">
        <f>[1]Mir!D17</f>
        <v>Número de proyectos pluviales</v>
      </c>
      <c r="E16" s="10" t="s">
        <v>116</v>
      </c>
      <c r="F16" s="10" t="s">
        <v>83</v>
      </c>
      <c r="G16" s="10" t="s">
        <v>117</v>
      </c>
      <c r="H16" s="10" t="s">
        <v>164</v>
      </c>
      <c r="I16" s="10" t="s">
        <v>92</v>
      </c>
      <c r="J16" s="10" t="s">
        <v>118</v>
      </c>
      <c r="K16" s="45" t="s">
        <v>85</v>
      </c>
      <c r="L16" s="13">
        <v>0.05</v>
      </c>
      <c r="M16" s="12" t="s">
        <v>76</v>
      </c>
      <c r="N16" s="12">
        <v>2019</v>
      </c>
      <c r="O16" s="9" t="e">
        <f>+#REF!/S16*100</f>
        <v>#REF!</v>
      </c>
      <c r="P16" s="9"/>
      <c r="Q16" s="42">
        <v>100</v>
      </c>
      <c r="R16" s="42"/>
      <c r="S16" s="42">
        <v>100</v>
      </c>
      <c r="T16" s="43">
        <f t="shared" si="0"/>
        <v>0</v>
      </c>
      <c r="U16" s="43" t="e">
        <f t="shared" si="1"/>
        <v>#REF!</v>
      </c>
      <c r="V16" s="11" t="s">
        <v>77</v>
      </c>
      <c r="W16" s="12" t="s">
        <v>78</v>
      </c>
      <c r="X16" s="10" t="s">
        <v>114</v>
      </c>
      <c r="Y16" s="12" t="s">
        <v>80</v>
      </c>
    </row>
    <row r="17" spans="1:25" ht="150" customHeight="1" x14ac:dyDescent="0.25">
      <c r="A17" s="12" t="s">
        <v>119</v>
      </c>
      <c r="B17" s="10" t="str">
        <f>+[1]Mir!B18</f>
        <v>Suficiente gestión en los proyectos</v>
      </c>
      <c r="C17" s="10" t="str">
        <f>+[1]Mir!C18</f>
        <v>Gestión de proyectos pluviales estatales y federales para el municipio</v>
      </c>
      <c r="D17" s="10" t="str">
        <f>[1]Mir!D18</f>
        <v>Número de proyectos revisados y validados</v>
      </c>
      <c r="E17" s="10" t="s">
        <v>120</v>
      </c>
      <c r="F17" s="10" t="s">
        <v>83</v>
      </c>
      <c r="G17" s="10" t="s">
        <v>121</v>
      </c>
      <c r="H17" s="10" t="s">
        <v>164</v>
      </c>
      <c r="I17" s="10" t="s">
        <v>92</v>
      </c>
      <c r="J17" s="10" t="s">
        <v>105</v>
      </c>
      <c r="K17" s="45" t="s">
        <v>85</v>
      </c>
      <c r="L17" s="13">
        <v>0.06</v>
      </c>
      <c r="M17" s="12" t="s">
        <v>76</v>
      </c>
      <c r="N17" s="12">
        <v>2019</v>
      </c>
      <c r="O17" s="9" t="e">
        <f>+#REF!/S17*100</f>
        <v>#REF!</v>
      </c>
      <c r="P17" s="9"/>
      <c r="Q17" s="42">
        <v>100</v>
      </c>
      <c r="R17" s="42"/>
      <c r="S17" s="42">
        <v>100</v>
      </c>
      <c r="T17" s="43">
        <f t="shared" si="0"/>
        <v>0</v>
      </c>
      <c r="U17" s="43" t="e">
        <f t="shared" si="1"/>
        <v>#REF!</v>
      </c>
      <c r="V17" s="11" t="s">
        <v>77</v>
      </c>
      <c r="W17" s="12" t="s">
        <v>78</v>
      </c>
      <c r="X17" s="10" t="s">
        <v>114</v>
      </c>
      <c r="Y17" s="12" t="s">
        <v>80</v>
      </c>
    </row>
    <row r="18" spans="1:25" ht="114.75" customHeight="1" x14ac:dyDescent="0.25">
      <c r="A18" s="12" t="s">
        <v>122</v>
      </c>
      <c r="B18" s="10" t="str">
        <f>+[1]Mir!B19</f>
        <v>Eficiencia preventiva  de redes pluviales.</v>
      </c>
      <c r="C18" s="10" t="str">
        <f>+[1]Mir!C19</f>
        <v>Implementación de programas de mantenimientos preventivos  de redes pluviales en el municipio de apaseo el grande</v>
      </c>
      <c r="D18" s="10" t="str">
        <f>[1]Mir!D19</f>
        <v>Mts lineales que reciben mantenimiento anual</v>
      </c>
      <c r="E18" s="10" t="s">
        <v>123</v>
      </c>
      <c r="F18" s="10" t="s">
        <v>83</v>
      </c>
      <c r="G18" s="10" t="s">
        <v>124</v>
      </c>
      <c r="H18" s="10" t="s">
        <v>164</v>
      </c>
      <c r="I18" s="10" t="s">
        <v>92</v>
      </c>
      <c r="J18" s="10" t="s">
        <v>93</v>
      </c>
      <c r="K18" s="45" t="s">
        <v>85</v>
      </c>
      <c r="L18" s="13">
        <v>0.1</v>
      </c>
      <c r="M18" s="12" t="s">
        <v>76</v>
      </c>
      <c r="N18" s="12">
        <v>2019</v>
      </c>
      <c r="O18" s="9">
        <f>+P18/Q18*100</f>
        <v>70</v>
      </c>
      <c r="P18" s="9">
        <v>525</v>
      </c>
      <c r="Q18" s="42">
        <v>750</v>
      </c>
      <c r="R18" s="42">
        <v>560</v>
      </c>
      <c r="S18" s="42">
        <v>750</v>
      </c>
      <c r="T18" s="43">
        <f t="shared" si="0"/>
        <v>74.666666666666671</v>
      </c>
      <c r="U18" s="43">
        <f t="shared" si="1"/>
        <v>77</v>
      </c>
      <c r="V18" s="11" t="s">
        <v>243</v>
      </c>
      <c r="W18" s="10" t="s">
        <v>78</v>
      </c>
      <c r="X18" s="10" t="s">
        <v>125</v>
      </c>
      <c r="Y18" s="12" t="s">
        <v>80</v>
      </c>
    </row>
    <row r="19" spans="1:25" x14ac:dyDescent="0.25">
      <c r="K19" s="14" t="s">
        <v>126</v>
      </c>
    </row>
    <row r="20" spans="1:25" ht="57" x14ac:dyDescent="0.25">
      <c r="K20" s="14" t="s">
        <v>127</v>
      </c>
    </row>
    <row r="22" spans="1:25" x14ac:dyDescent="0.25">
      <c r="K22" s="14" t="s">
        <v>128</v>
      </c>
    </row>
    <row r="23" spans="1:25" ht="45.75" x14ac:dyDescent="0.25">
      <c r="K23" s="14" t="s">
        <v>129</v>
      </c>
    </row>
  </sheetData>
  <mergeCells count="4">
    <mergeCell ref="A1:C1"/>
    <mergeCell ref="D1:Y1"/>
    <mergeCell ref="A2:C2"/>
    <mergeCell ref="D2:Y2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PROBLEMAS</vt:lpstr>
      <vt:lpstr>OBJETIVOS 1</vt:lpstr>
      <vt:lpstr>Mir</vt:lpstr>
      <vt:lpstr>ficha tecnica</vt:lpstr>
      <vt:lpstr>Mir!Área_de_impresión</vt:lpstr>
      <vt:lpstr>Mir!Títulos_a_imprimir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Conta Bety</cp:lastModifiedBy>
  <cp:lastPrinted>2021-01-08T15:37:20Z</cp:lastPrinted>
  <dcterms:created xsi:type="dcterms:W3CDTF">2020-08-12T14:43:47Z</dcterms:created>
  <dcterms:modified xsi:type="dcterms:W3CDTF">2021-03-16T19:57:40Z</dcterms:modified>
</cp:coreProperties>
</file>