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tabRatio="731" activeTab="1"/>
  </bookViews>
  <sheets>
    <sheet name="POA FORMATO 1" sheetId="1" r:id="rId1"/>
    <sheet name="POA FORMATO 2" sheetId="2" r:id="rId2"/>
    <sheet name="FORMATO 3 indicadores rdo" sheetId="3" r:id="rId3"/>
    <sheet name="instructivo formato 3" sheetId="4" r:id="rId4"/>
    <sheet name="sistema de evaluacion del desem" sheetId="5" r:id="rId5"/>
    <sheet name="Presupuesto Programático" sheetId="6" r:id="rId6"/>
  </sheets>
  <definedNames>
    <definedName name="_xlnm.Print_Area" localSheetId="1">'POA FORMATO 2'!$A$1:$BV$14</definedName>
  </definedNames>
  <calcPr calcId="144525"/>
</workbook>
</file>

<file path=xl/calcChain.xml><?xml version="1.0" encoding="utf-8"?>
<calcChain xmlns="http://schemas.openxmlformats.org/spreadsheetml/2006/main">
  <c r="AM15" i="2" l="1"/>
  <c r="AK15" i="2"/>
  <c r="AI15" i="2"/>
  <c r="Y11" i="2" l="1"/>
  <c r="W11" i="2"/>
  <c r="W10" i="2"/>
  <c r="W9" i="1" s="1"/>
  <c r="AU9" i="2" l="1"/>
  <c r="AU10" i="2"/>
  <c r="AU11" i="2"/>
  <c r="AU12" i="2"/>
  <c r="AU13" i="2"/>
  <c r="AU14" i="2"/>
  <c r="AU8" i="2"/>
  <c r="U11" i="2"/>
  <c r="S11" i="2"/>
  <c r="Q11" i="2"/>
  <c r="AW11" i="2" l="1"/>
  <c r="AY11" i="2"/>
  <c r="AW12" i="2"/>
  <c r="AY12" i="2"/>
  <c r="AY10" i="2"/>
  <c r="AW10" i="2"/>
  <c r="AW8" i="2"/>
  <c r="AY8" i="2"/>
  <c r="AY14" i="2"/>
  <c r="AW14" i="2"/>
  <c r="AW13" i="2"/>
  <c r="AY13" i="2"/>
  <c r="AY9" i="2"/>
  <c r="AW9" i="2"/>
  <c r="V9" i="1"/>
  <c r="U9" i="1"/>
  <c r="W8" i="1" l="1"/>
  <c r="X8" i="1"/>
  <c r="Y8" i="1"/>
  <c r="W10" i="1"/>
  <c r="Y10" i="1" s="1"/>
  <c r="X10" i="1"/>
  <c r="AS9" i="2"/>
  <c r="AZ9" i="2"/>
  <c r="BA9" i="2"/>
  <c r="BB9" i="2"/>
  <c r="BC9" i="2"/>
  <c r="BD9" i="2"/>
  <c r="BE9" i="2"/>
  <c r="BG9" i="2"/>
  <c r="BH9" i="2"/>
  <c r="BC11" i="2"/>
  <c r="BE11" i="2"/>
  <c r="AS11" i="2"/>
  <c r="AZ11" i="2"/>
  <c r="BA11" i="2"/>
  <c r="BD11" i="2"/>
  <c r="BG11" i="2"/>
  <c r="BH11" i="2"/>
  <c r="BF9" i="2" l="1"/>
  <c r="BJ9" i="2" s="1"/>
  <c r="BB11" i="2"/>
  <c r="BF11" i="2" s="1"/>
  <c r="BI9" i="2" l="1"/>
  <c r="BI11" i="2"/>
  <c r="BJ11" i="2"/>
  <c r="BE14" i="2" l="1"/>
  <c r="BE13" i="2"/>
  <c r="BE12" i="2"/>
  <c r="BE10" i="2"/>
  <c r="BE8" i="2"/>
  <c r="BD14" i="2" l="1"/>
  <c r="BD13" i="2"/>
  <c r="BD12" i="2"/>
  <c r="BD10" i="2"/>
  <c r="BD8" i="2"/>
  <c r="V43" i="3" l="1"/>
  <c r="V36" i="3"/>
  <c r="W24" i="3"/>
  <c r="W17" i="3"/>
  <c r="W10" i="3"/>
  <c r="W8" i="3"/>
  <c r="V35" i="3" l="1"/>
  <c r="W34" i="3"/>
  <c r="V31" i="3"/>
  <c r="V24" i="3"/>
  <c r="V17" i="3"/>
  <c r="V9" i="3"/>
  <c r="W9" i="3" s="1"/>
  <c r="V10" i="3"/>
  <c r="V8" i="3"/>
  <c r="V7" i="3"/>
  <c r="BC8" i="2" l="1"/>
  <c r="BC14" i="2"/>
  <c r="BC13" i="2"/>
  <c r="BC12" i="2"/>
  <c r="BC10" i="2"/>
  <c r="AS8" i="2"/>
  <c r="W50" i="3" l="1"/>
  <c r="W43" i="3"/>
  <c r="W36" i="3"/>
  <c r="L36" i="3" l="1"/>
  <c r="K36" i="3"/>
  <c r="W35" i="3"/>
  <c r="L32" i="3" l="1"/>
  <c r="K32" i="3"/>
  <c r="L9" i="3"/>
  <c r="K9" i="3"/>
  <c r="L10" i="3" l="1"/>
  <c r="K10" i="3"/>
  <c r="W7" i="1" l="1"/>
  <c r="X7" i="1" s="1"/>
  <c r="P10" i="2" l="1"/>
  <c r="AZ10" i="2" s="1"/>
  <c r="U31" i="3"/>
  <c r="W31" i="3" s="1"/>
  <c r="T31" i="3"/>
  <c r="T32" i="3" s="1"/>
  <c r="U32" i="3" s="1"/>
  <c r="W32" i="3" s="1"/>
  <c r="T7" i="3"/>
  <c r="U7" i="3" s="1"/>
  <c r="U8" i="3"/>
  <c r="W7" i="3" l="1"/>
  <c r="AP19" i="2"/>
  <c r="AP20" i="2" s="1"/>
  <c r="W13" i="1" l="1"/>
  <c r="W12" i="1"/>
  <c r="W11" i="1"/>
  <c r="BH10" i="2" l="1"/>
  <c r="BH12" i="2"/>
  <c r="BH13" i="2"/>
  <c r="BH14" i="2"/>
  <c r="BH8" i="2"/>
  <c r="BG10" i="2"/>
  <c r="BG12" i="2"/>
  <c r="BG13" i="2"/>
  <c r="BG14" i="2"/>
  <c r="BG8" i="2"/>
  <c r="BB10" i="2"/>
  <c r="BF10" i="2" s="1"/>
  <c r="BJ10" i="2" s="1"/>
  <c r="BB12" i="2"/>
  <c r="BF12" i="2" s="1"/>
  <c r="BB13" i="2"/>
  <c r="BF13" i="2" s="1"/>
  <c r="BB14" i="2"/>
  <c r="BF14" i="2" s="1"/>
  <c r="BB8" i="2"/>
  <c r="BF8" i="2" s="1"/>
  <c r="BA12" i="2"/>
  <c r="BA14" i="2"/>
  <c r="BA8" i="2"/>
  <c r="AZ12" i="2"/>
  <c r="AZ14" i="2"/>
  <c r="AZ8" i="2"/>
  <c r="BI10" i="2" l="1"/>
  <c r="BI14" i="2"/>
  <c r="BJ14" i="2"/>
  <c r="BJ13" i="2"/>
  <c r="BI13" i="2"/>
  <c r="BJ8" i="2"/>
  <c r="BI8" i="2"/>
  <c r="BI12" i="2"/>
  <c r="BJ12" i="2"/>
  <c r="AS14" i="2" l="1"/>
  <c r="AS13" i="2"/>
  <c r="AS12" i="2"/>
  <c r="Y13" i="1" l="1"/>
  <c r="X13" i="1"/>
  <c r="Y12" i="1" l="1"/>
  <c r="X12" i="1"/>
  <c r="Y11" i="1"/>
  <c r="X11" i="1"/>
  <c r="X9" i="1" l="1"/>
  <c r="Y9" i="1"/>
  <c r="AS10" i="2" l="1"/>
  <c r="Y7" i="1" l="1"/>
</calcChain>
</file>

<file path=xl/comments1.xml><?xml version="1.0" encoding="utf-8"?>
<comments xmlns="http://schemas.openxmlformats.org/spreadsheetml/2006/main">
  <authors>
    <author/>
    <author>UAIP</author>
    <author>Microsoft</author>
  </authors>
  <commentList>
    <comment ref="T6" authorId="0">
      <text>
        <r>
          <rPr>
            <sz val="11"/>
            <color rgb="FF000000"/>
            <rFont val="Calibri"/>
            <family val="2"/>
          </rPr>
          <t xml:space="preserve">Ecologia:
Número de personas que requieren el servicio, población total del municipio
</t>
        </r>
      </text>
    </comment>
    <comment ref="V6" authorId="0">
      <text>
        <r>
          <rPr>
            <sz val="11"/>
            <color rgb="FF000000"/>
            <rFont val="Calibri"/>
            <family val="2"/>
          </rPr>
          <t>Ecologia:
Cabecera municipal</t>
        </r>
      </text>
    </comment>
    <comment ref="X6" authorId="0">
      <text>
        <r>
          <rPr>
            <sz val="11"/>
            <color rgb="FF000000"/>
            <rFont val="Calibri"/>
            <family val="2"/>
          </rPr>
          <t>Comparativa entre la población objetivo contra la población beneficiada</t>
        </r>
      </text>
    </comment>
    <comment ref="Y6" authorId="0">
      <text>
        <r>
          <rPr>
            <sz val="11"/>
            <color rgb="FF000000"/>
            <rFont val="Calibri"/>
            <family val="2"/>
          </rPr>
          <t>Comparativa entre la población total contra la población beneficiada</t>
        </r>
      </text>
    </comment>
    <comment ref="V7" authorId="1">
      <text>
        <r>
          <rPr>
            <b/>
            <sz val="9"/>
            <color indexed="81"/>
            <rFont val="Tahoma"/>
            <family val="2"/>
          </rPr>
          <t>UAIP:</t>
        </r>
        <r>
          <rPr>
            <sz val="9"/>
            <color indexed="81"/>
            <rFont val="Tahoma"/>
            <family val="2"/>
          </rPr>
          <t xml:space="preserve">
población total urbana en el municipio de Apaseo el Grande, información proporcionada por Desarrollo Social
</t>
        </r>
      </text>
    </comment>
    <comment ref="W7" authorId="1">
      <text>
        <r>
          <rPr>
            <b/>
            <sz val="9"/>
            <color indexed="81"/>
            <rFont val="Tahoma"/>
            <family val="2"/>
          </rPr>
          <t>UAIP:</t>
        </r>
        <r>
          <rPr>
            <sz val="9"/>
            <color indexed="81"/>
            <rFont val="Tahoma"/>
            <family val="2"/>
          </rPr>
          <t xml:space="preserve">
población total urbana en el municipio de Apaseo el Grande, información proporcionada por Desarrollo Social
</t>
        </r>
      </text>
    </comment>
    <comment ref="T8" authorId="2">
      <text>
        <r>
          <rPr>
            <b/>
            <sz val="9"/>
            <color indexed="81"/>
            <rFont val="Tahoma"/>
            <family val="2"/>
          </rPr>
          <t>Microsoft:</t>
        </r>
        <r>
          <rPr>
            <sz val="9"/>
            <color indexed="81"/>
            <rFont val="Tahoma"/>
            <family val="2"/>
          </rPr>
          <t xml:space="preserve">
número de fracciones publicadas anualmente
</t>
        </r>
      </text>
    </comment>
    <comment ref="V8" authorId="1">
      <text>
        <r>
          <rPr>
            <b/>
            <sz val="9"/>
            <color indexed="81"/>
            <rFont val="Tahoma"/>
            <family val="2"/>
          </rPr>
          <t>UAIP:</t>
        </r>
        <r>
          <rPr>
            <sz val="9"/>
            <color indexed="81"/>
            <rFont val="Tahoma"/>
            <family val="2"/>
          </rPr>
          <t xml:space="preserve">
población total urbana en el municipio de Apaseo el Grande, información proporcionada por Desarrollo Social
</t>
        </r>
      </text>
    </comment>
    <comment ref="W8" authorId="1">
      <text>
        <r>
          <rPr>
            <b/>
            <sz val="9"/>
            <color indexed="81"/>
            <rFont val="Tahoma"/>
            <family val="2"/>
          </rPr>
          <t>UAIP:</t>
        </r>
        <r>
          <rPr>
            <sz val="9"/>
            <color indexed="81"/>
            <rFont val="Tahoma"/>
            <family val="2"/>
          </rPr>
          <t xml:space="preserve">
población total urbana en el municipio de Apaseo el Grande, información proporcionada por Desarrollo Social
</t>
        </r>
      </text>
    </comment>
    <comment ref="F9" authorId="2">
      <text>
        <r>
          <rPr>
            <b/>
            <sz val="9"/>
            <color indexed="81"/>
            <rFont val="Tahoma"/>
            <family val="2"/>
          </rPr>
          <t>Microsoft:</t>
        </r>
        <r>
          <rPr>
            <sz val="9"/>
            <color indexed="81"/>
            <rFont val="Tahoma"/>
            <family val="2"/>
          </rPr>
          <t xml:space="preserve">
la meta es trianual, por lo tanto se sacó el 10% del 30% del total de servidores publicos en la administración pública municipal
</t>
        </r>
      </text>
    </comment>
    <comment ref="V10" authorId="1">
      <text>
        <r>
          <rPr>
            <b/>
            <sz val="9"/>
            <color indexed="81"/>
            <rFont val="Tahoma"/>
            <family val="2"/>
          </rPr>
          <t>UAIP:</t>
        </r>
        <r>
          <rPr>
            <sz val="9"/>
            <color indexed="81"/>
            <rFont val="Tahoma"/>
            <family val="2"/>
          </rPr>
          <t xml:space="preserve">
población total urbana en el municipio de Apaseo el Grande, información proporcionada por Desarrollo Social
</t>
        </r>
      </text>
    </comment>
    <comment ref="T13" authorId="2">
      <text>
        <r>
          <rPr>
            <b/>
            <sz val="9"/>
            <color indexed="81"/>
            <rFont val="Tahoma"/>
            <family val="2"/>
          </rPr>
          <t>Microsoft:</t>
        </r>
        <r>
          <rPr>
            <sz val="9"/>
            <color indexed="81"/>
            <rFont val="Tahoma"/>
            <family val="2"/>
          </rPr>
          <t xml:space="preserve">
número de fracciones publicadas anualmente
</t>
        </r>
      </text>
    </comment>
    <comment ref="V13" authorId="1">
      <text>
        <r>
          <rPr>
            <b/>
            <sz val="9"/>
            <color indexed="81"/>
            <rFont val="Tahoma"/>
            <family val="2"/>
          </rPr>
          <t>UAIP:</t>
        </r>
        <r>
          <rPr>
            <sz val="9"/>
            <color indexed="81"/>
            <rFont val="Tahoma"/>
            <family val="2"/>
          </rPr>
          <t xml:space="preserve">
población total urbana en el municipio de Apaseo el Grande, información proporcionada por Desarrollo Social
</t>
        </r>
      </text>
    </comment>
  </commentList>
</comments>
</file>

<file path=xl/comments2.xml><?xml version="1.0" encoding="utf-8"?>
<comments xmlns="http://schemas.openxmlformats.org/spreadsheetml/2006/main">
  <authors>
    <author/>
    <author>UAI</author>
    <author>Microsoft</author>
  </authors>
  <commentList>
    <comment ref="BI7" authorId="0">
      <text>
        <r>
          <rPr>
            <sz val="11"/>
            <color rgb="FF000000"/>
            <rFont val="Calibri"/>
            <family val="2"/>
          </rPr>
          <t>Ecologia:
Número de personas que requieren el servicio</t>
        </r>
      </text>
    </comment>
    <comment ref="AG8" authorId="1">
      <text>
        <r>
          <rPr>
            <b/>
            <sz val="9"/>
            <color indexed="81"/>
            <rFont val="Tahoma"/>
            <charset val="1"/>
          </rPr>
          <t>UAI:</t>
        </r>
        <r>
          <rPr>
            <sz val="9"/>
            <color indexed="81"/>
            <rFont val="Tahoma"/>
            <charset val="1"/>
          </rPr>
          <t xml:space="preserve">
antes 69</t>
        </r>
      </text>
    </comment>
    <comment ref="BB11" authorId="2">
      <text>
        <r>
          <rPr>
            <b/>
            <sz val="9"/>
            <color indexed="81"/>
            <rFont val="Tahoma"/>
            <family val="2"/>
          </rPr>
          <t>Microsoft:</t>
        </r>
        <r>
          <rPr>
            <sz val="9"/>
            <color indexed="81"/>
            <rFont val="Tahoma"/>
            <family val="2"/>
          </rPr>
          <t xml:space="preserve">
71 SOLICITUDES - 2 RECURSOS DE REVISIÓN=69 SOLICITUDES SATISFACTORIAS
</t>
        </r>
      </text>
    </comment>
  </commentList>
</comments>
</file>

<file path=xl/comments3.xml><?xml version="1.0" encoding="utf-8"?>
<comments xmlns="http://schemas.openxmlformats.org/spreadsheetml/2006/main">
  <authors>
    <author>Microsoft</author>
  </authors>
  <commentList>
    <comment ref="B7" authorId="0">
      <text>
        <r>
          <rPr>
            <b/>
            <sz val="9"/>
            <color indexed="81"/>
            <rFont val="Tahoma"/>
            <family val="2"/>
          </rPr>
          <t>Microsoft:</t>
        </r>
        <r>
          <rPr>
            <sz val="9"/>
            <color indexed="81"/>
            <rFont val="Tahoma"/>
            <family val="2"/>
          </rPr>
          <t xml:space="preserve">
la meta es trianual, por lo tanto se sacó el 10% del 30% del total de servidores publicos en la administración pública municipal
</t>
        </r>
      </text>
    </comment>
    <comment ref="C7" authorId="0">
      <text>
        <r>
          <rPr>
            <b/>
            <sz val="9"/>
            <color indexed="81"/>
            <rFont val="Tahoma"/>
            <family val="2"/>
          </rPr>
          <t>Microsoft:</t>
        </r>
        <r>
          <rPr>
            <sz val="9"/>
            <color indexed="81"/>
            <rFont val="Tahoma"/>
            <family val="2"/>
          </rPr>
          <t xml:space="preserve">
capacitación 05 de marzo de 2020
</t>
        </r>
      </text>
    </comment>
    <comment ref="B8" authorId="0">
      <text>
        <r>
          <rPr>
            <b/>
            <sz val="9"/>
            <color indexed="81"/>
            <rFont val="Tahoma"/>
            <family val="2"/>
          </rPr>
          <t>Microsoft:</t>
        </r>
        <r>
          <rPr>
            <sz val="9"/>
            <color indexed="81"/>
            <rFont val="Tahoma"/>
            <family val="2"/>
          </rPr>
          <t xml:space="preserve">
Solicitudes de información ingresadas contra recursos de revisión interpuestos</t>
        </r>
      </text>
    </comment>
    <comment ref="C8" authorId="0">
      <text>
        <r>
          <rPr>
            <b/>
            <sz val="9"/>
            <color indexed="81"/>
            <rFont val="Tahoma"/>
            <family val="2"/>
          </rPr>
          <t>Microsoft:</t>
        </r>
        <r>
          <rPr>
            <sz val="9"/>
            <color indexed="81"/>
            <rFont val="Tahoma"/>
            <family val="2"/>
          </rPr>
          <t xml:space="preserve">
2 recursos de revisión</t>
        </r>
      </text>
    </comment>
    <comment ref="D8" authorId="0">
      <text>
        <r>
          <rPr>
            <b/>
            <sz val="9"/>
            <color indexed="81"/>
            <rFont val="Tahoma"/>
            <family val="2"/>
          </rPr>
          <t>Microsoft:</t>
        </r>
        <r>
          <rPr>
            <sz val="9"/>
            <color indexed="81"/>
            <rFont val="Tahoma"/>
            <family val="2"/>
          </rPr>
          <t xml:space="preserve">
porcentaje inverso. Satisfacción del particular en la respuesta recibida. Recursos de Revisión vs. Solicitudes de información ingresadas</t>
        </r>
      </text>
    </comment>
  </commentList>
</comments>
</file>

<file path=xl/sharedStrings.xml><?xml version="1.0" encoding="utf-8"?>
<sst xmlns="http://schemas.openxmlformats.org/spreadsheetml/2006/main" count="1166" uniqueCount="536">
  <si>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</si>
  <si>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</si>
  <si>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</si>
  <si>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</si>
  <si>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</si>
  <si>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</si>
  <si>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</si>
  <si>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</si>
  <si>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</si>
  <si>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</si>
  <si>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</si>
  <si>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</si>
  <si>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</si>
  <si>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</si>
  <si>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POBLACION BENEFICIADA</t>
  </si>
  <si>
    <t>% POBLACIÓN BENEFICIADA ANUAL</t>
  </si>
  <si>
    <t>% POBLACION BENEFICIADA EN RELACIÓN A LA POBLACIÓN POTENCIAL</t>
  </si>
  <si>
    <t>EVALUACIÓN DE ACTIVIDADES  
- (R) REALIZADO  
- (NR)NO REALIZADO 
- (P)PROCESO</t>
  </si>
  <si>
    <t>No meta</t>
  </si>
  <si>
    <t>UMBRAL</t>
  </si>
  <si>
    <t>INTÉRVALO (%)</t>
  </si>
  <si>
    <t>ROJO</t>
  </si>
  <si>
    <t>0 - 59</t>
  </si>
  <si>
    <t>AMARILLO</t>
  </si>
  <si>
    <t>60 - 99</t>
  </si>
  <si>
    <t>VERDE</t>
  </si>
  <si>
    <t>Programa Operativo Anual 2020</t>
  </si>
  <si>
    <t>(escudo de la administracion)</t>
  </si>
  <si>
    <t>CLAVE FUNCIONAL</t>
  </si>
  <si>
    <t>UNIDAD DE MEDIDA</t>
  </si>
  <si>
    <t>APROBADO</t>
  </si>
  <si>
    <t>MODIFICADO</t>
  </si>
  <si>
    <t>PROGRAMADO</t>
  </si>
  <si>
    <t xml:space="preserve">AVANCE FISICO Y FINANCIERO DE LOS PROGRAMAS PRESUPUESTARIOS </t>
  </si>
  <si>
    <t>FORMATO 1: CEDULA DE REGISTRO Y CONTROL DE PROGRAMA PRESUPUESTAL</t>
  </si>
  <si>
    <t xml:space="preserve">FORMATO 2.- AVANCE FISICO Y FINANCIERO DE LOS PROGRAMAS PRESUPUESTARIOS </t>
  </si>
  <si>
    <t>AVANCE FISICO</t>
  </si>
  <si>
    <t>CLAVE Pp</t>
  </si>
  <si>
    <t>ESCENARIO</t>
  </si>
  <si>
    <t>NUMERO</t>
  </si>
  <si>
    <t>VALUACION ESTIMADA
(Lo que se desea lograr)</t>
  </si>
  <si>
    <t>FIRMA DEL RESPONSABLE</t>
  </si>
  <si>
    <t>FECHA INICIO Y TERMINO</t>
  </si>
  <si>
    <t>Enero a diciembre 2020</t>
  </si>
  <si>
    <t xml:space="preserve">DESCRIPCION DE ACTIVIDADES 1ER TRIMESTRE </t>
  </si>
  <si>
    <t>CANTIDAD DE LA META ANUAL</t>
  </si>
  <si>
    <t>AVANCE FINANCIERO (AVANCE PARTIDAS PRESUPUESTAL DE EGRESOS)</t>
  </si>
  <si>
    <t>No. meta</t>
  </si>
  <si>
    <t>EVIDENCIAS</t>
  </si>
  <si>
    <t>SEMAFORO</t>
  </si>
  <si>
    <t>DATOS GENERALES DE LA META</t>
  </si>
  <si>
    <t>CUENTA CON MIR</t>
  </si>
  <si>
    <t>LOCALIZACION DEL AREA/ZONA DE EJECUCION</t>
  </si>
  <si>
    <t>NOMBRE Y CARGO DEL RESPONSABLE</t>
  </si>
  <si>
    <t>MARZO (descripcion)</t>
  </si>
  <si>
    <t>FEBRERO (Descripción)</t>
  </si>
  <si>
    <t>ENERO (Descripción)</t>
  </si>
  <si>
    <t>ENERO (Cantidad)</t>
  </si>
  <si>
    <t>FEBRERO (Cantidad)</t>
  </si>
  <si>
    <t>MARZO (Cantidad)</t>
  </si>
  <si>
    <t xml:space="preserve">MODIFICADO </t>
  </si>
  <si>
    <t>sacar reporte de programa presupuestario</t>
  </si>
  <si>
    <t>sacar reporte de formato 332</t>
  </si>
  <si>
    <t>sacar reporte formato 333</t>
  </si>
  <si>
    <t>sacar avance de plan anual</t>
  </si>
  <si>
    <t>sacar reporte de PGM</t>
  </si>
  <si>
    <t>sacar reporte de fichas tecnicas</t>
  </si>
  <si>
    <t>enlazar la pregunta de si existe mir y llevarlo a la mir</t>
  </si>
  <si>
    <t>sacar graficas</t>
  </si>
  <si>
    <t>INFORMACIÓN ANUAL DEL PROGRAMA</t>
  </si>
  <si>
    <t>RESULTADOS</t>
  </si>
  <si>
    <t>% AVANCE FISICO DE METAS</t>
  </si>
  <si>
    <t>% AVANCE FINANCIERO DE EGRESOS</t>
  </si>
  <si>
    <t>DATOS DE PROGRAMA DE GOBIERNO MUNICIPAL</t>
  </si>
  <si>
    <t>DEVENGADO</t>
  </si>
  <si>
    <t>DEVENGADO/MODIFICADO</t>
  </si>
  <si>
    <t>ALCANZADO/PROGRAMADO</t>
  </si>
  <si>
    <t>ALCANZADO/MODIFICADO</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</si>
  <si>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</si>
  <si>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</si>
  <si>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</si>
  <si>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</si>
  <si>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</si>
  <si>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</si>
  <si>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</si>
  <si>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</si>
  <si>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</si>
  <si>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Aprobado
(5)</t>
  </si>
  <si>
    <t>Modificado
(6)</t>
  </si>
  <si>
    <t>Devengado
(7)</t>
  </si>
  <si>
    <t>Pagado
(9)</t>
  </si>
  <si>
    <t>Ejercido
(8)</t>
  </si>
  <si>
    <t>Clave del Programa presupuestario
(1)</t>
  </si>
  <si>
    <t>Nombre del programa presupuestario
(2)</t>
  </si>
  <si>
    <t>Nombre de la dependencia o entidad que lo ejecuta
(3)</t>
  </si>
  <si>
    <t>Fuente de Financiamiento
(4)</t>
  </si>
  <si>
    <t>FIN</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</si>
  <si>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</si>
  <si>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</si>
  <si>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</si>
  <si>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</si>
  <si>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</si>
  <si>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</si>
  <si>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</si>
  <si>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</si>
  <si>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</si>
  <si>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</si>
  <si>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</si>
  <si>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</si>
  <si>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</si>
  <si>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</si>
  <si>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</si>
  <si>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</si>
  <si>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</si>
  <si>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</si>
  <si>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</si>
  <si>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</si>
  <si>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</si>
  <si>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</si>
  <si>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</si>
  <si>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</si>
  <si>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</si>
  <si>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</si>
  <si>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</si>
  <si>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</si>
  <si>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</si>
  <si>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Reporte trimestral de lndicadores de resultados</t>
  </si>
  <si>
    <t>del 1o. De Enero al 30 de marzo 2020</t>
  </si>
  <si>
    <t>Escudo de la administración</t>
  </si>
  <si>
    <t>MUNICIPIO DE APASEO EL GRANDE, GUANAJUATO</t>
  </si>
  <si>
    <t>INDICADORES Pp</t>
  </si>
  <si>
    <t>clasificación administrativa</t>
  </si>
  <si>
    <t xml:space="preserve"> Clasificación funcional</t>
  </si>
  <si>
    <t>partida especifica</t>
  </si>
  <si>
    <t>concepto</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</si>
  <si>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</si>
  <si>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</si>
  <si>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</si>
  <si>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</si>
  <si>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</si>
  <si>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</si>
  <si>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</si>
  <si>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</si>
  <si>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</si>
  <si>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</si>
  <si>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</si>
  <si>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</si>
  <si>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</si>
  <si>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</si>
  <si>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</si>
  <si>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</si>
  <si>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</si>
  <si>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</si>
  <si>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</si>
  <si>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</si>
  <si>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</si>
  <si>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</si>
  <si>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</si>
  <si>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</si>
  <si>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</si>
  <si>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</si>
  <si>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</si>
  <si>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</si>
  <si>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</si>
  <si>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</si>
  <si>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</si>
  <si>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</si>
  <si>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</si>
  <si>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</si>
  <si>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</si>
  <si>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</si>
  <si>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</si>
  <si>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</si>
  <si>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</si>
  <si>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</si>
  <si>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</si>
  <si>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</si>
  <si>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</si>
  <si>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</si>
  <si>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</si>
  <si>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</si>
  <si>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</si>
  <si>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</si>
  <si>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</si>
  <si>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</si>
  <si>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</si>
  <si>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</si>
  <si>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</si>
  <si>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</si>
  <si>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</si>
  <si>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</si>
  <si>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</si>
  <si>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</si>
  <si>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</si>
  <si>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</si>
  <si>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</si>
  <si>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</si>
  <si>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</si>
  <si>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</si>
  <si>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</si>
  <si>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</si>
  <si>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</si>
  <si>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</si>
  <si>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</si>
  <si>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</si>
  <si>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</si>
  <si>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</si>
  <si>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</si>
  <si>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</si>
  <si>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</si>
  <si>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</si>
  <si>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</si>
  <si>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</si>
  <si>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</si>
  <si>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</si>
  <si>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</si>
  <si>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</si>
  <si>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</si>
  <si>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</si>
  <si>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</si>
  <si>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</si>
  <si>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</si>
  <si>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</si>
  <si>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</si>
  <si>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</si>
  <si>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</si>
  <si>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</si>
  <si>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</si>
  <si>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</si>
  <si>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</si>
  <si>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</si>
  <si>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</si>
  <si>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</si>
  <si>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</si>
  <si>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</si>
  <si>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</si>
  <si>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</si>
  <si>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</si>
  <si>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</si>
  <si>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</si>
  <si>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</si>
  <si>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</si>
  <si>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</si>
  <si>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</si>
  <si>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</si>
  <si>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</si>
  <si>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</si>
  <si>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</si>
  <si>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</si>
  <si>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</si>
  <si>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</si>
  <si>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</si>
  <si>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</si>
  <si>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</si>
  <si>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</si>
  <si>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</si>
  <si>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</si>
  <si>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</si>
  <si>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</si>
  <si>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</si>
  <si>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</si>
  <si>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</si>
  <si>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</si>
  <si>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</si>
  <si>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</si>
  <si>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</si>
  <si>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</si>
  <si>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</si>
  <si>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</si>
  <si>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</si>
  <si>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</si>
  <si>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</si>
  <si>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</si>
  <si>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</si>
  <si>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</si>
  <si>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</si>
  <si>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</si>
  <si>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</si>
  <si>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</si>
  <si>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</si>
  <si>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</si>
  <si>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</si>
  <si>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</si>
  <si>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</si>
  <si>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</si>
  <si>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Concepto</t>
  </si>
  <si>
    <t>DEVENGADO/APROBADO</t>
  </si>
  <si>
    <t>ACTIVIDAD</t>
  </si>
  <si>
    <t>OBJETIVO</t>
  </si>
  <si>
    <t>RESPONSABLE</t>
  </si>
  <si>
    <t>INDICADOR</t>
  </si>
  <si>
    <t>INDICADOR ODS INCORPORTADO</t>
  </si>
  <si>
    <t>META</t>
  </si>
  <si>
    <t>FECHA DE INICIO DE LA ACTIVIDAD</t>
  </si>
  <si>
    <t>ENERO</t>
  </si>
  <si>
    <t>FEBRERO</t>
  </si>
  <si>
    <t>MARZO</t>
  </si>
  <si>
    <t>ABRIL</t>
  </si>
  <si>
    <t>MAYO</t>
  </si>
  <si>
    <t>JUNIO</t>
  </si>
  <si>
    <t>JULIO</t>
  </si>
  <si>
    <t>AGOSTO</t>
  </si>
  <si>
    <t>SEPTIEMBRE</t>
  </si>
  <si>
    <t>OCTUBRE</t>
  </si>
  <si>
    <t>NOVIEMBRE</t>
  </si>
  <si>
    <t>DICIEMBRE</t>
  </si>
  <si>
    <t>PORCENTAJE DE AVANCE DE METAS</t>
  </si>
  <si>
    <t>SEGUIMIENTO</t>
  </si>
  <si>
    <t>MONITOREO</t>
  </si>
  <si>
    <t xml:space="preserve">SI </t>
  </si>
  <si>
    <t>(de la mir)</t>
  </si>
  <si>
    <t>descripcion narrativa</t>
  </si>
  <si>
    <t>copiar de la MIR</t>
  </si>
  <si>
    <t>identificar indicador</t>
  </si>
  <si>
    <t>copiar de la matriz</t>
  </si>
  <si>
    <t>cuando inicia la matriz</t>
  </si>
  <si>
    <t>es el porcentaje esperado, como se va desarrollando, el presupuesto se esta ministrando de manera programada?</t>
  </si>
  <si>
    <t>el responsable sigue siendo el inicial. El sector de la población es el que se tenia planeado apoyar. Se tienen datos satisfactorios minimos. La aplicación de actividades es igual a las planeadas?</t>
  </si>
  <si>
    <t>1.2.2.2</t>
  </si>
  <si>
    <t>Atender y difundir el derecho de acceso a la información del ciudadano</t>
  </si>
  <si>
    <t>E0007</t>
  </si>
  <si>
    <t>1.8.4</t>
  </si>
  <si>
    <t>Contestar el 100% las solicitudes de acceso a la información en tiempo y forma</t>
  </si>
  <si>
    <t>Dar respuesta a todas las solicitudes de información fundamentadas y motivadas y dentro de los tiempos que marca la ley.</t>
  </si>
  <si>
    <t>Solicitudes de información atendidas</t>
  </si>
  <si>
    <t>María Esther Simental Jiménez</t>
  </si>
  <si>
    <t>Incrementar la certeza a la legalidad en materia de transparencia y acceso a la información</t>
  </si>
  <si>
    <t>La falta de  respuesta a las solicitudes por las unidades administrativas ya sea por convicción o por no tener los archivos a la mano o no tener un buen control de archivos.</t>
  </si>
  <si>
    <t>Fortalecer el sistema de información pública moderno</t>
  </si>
  <si>
    <t>Publicar 60 formatos de las obligaciones de transparencia en la página local</t>
  </si>
  <si>
    <t>Publicar y actualizar trimestralmente en la página local las obligaciones de Transparencia de acuerdo a la ley.</t>
  </si>
  <si>
    <t>Número de fracciones publicadas</t>
  </si>
  <si>
    <t>Dar cumplimiento a la ley fracción 26 y 28 de la ley estatal de transparencia</t>
  </si>
  <si>
    <t>Falta de conocimientos y capacitación en los lineamientos técnicos para publicación de información</t>
  </si>
  <si>
    <t>1.2.2.3</t>
  </si>
  <si>
    <t>Actualizar y capacitar a los directores y enlaces de las unidades administrativas en materia de Transpaencia y Acceso a la Información</t>
  </si>
  <si>
    <t>Capacitar 30% de servidores públicos en materia de Transparencia, acceso a la Información y datos personales.</t>
  </si>
  <si>
    <t>Realizar 4 capacitaciones en materia de Transparencia y Acceso a la Información</t>
  </si>
  <si>
    <t>Número de servidores capacitados</t>
  </si>
  <si>
    <t>Capacitar a los servidores públicos para sensibilizarlos en  los temas de transparencia y acceso a la información y protección de datos personales</t>
  </si>
  <si>
    <t>Asistencia total por parte de las Unidades Administrativas a las capacitaciones que se realizan</t>
  </si>
  <si>
    <t>Generar confianza de la Transparencia  en las Instituciones del Orden público para proporcionar información de Transparencia y acceso a la información</t>
  </si>
  <si>
    <t>Aumentar al 90% de servidores públicos comprometidos y proporcionan información de acceso a la información y transparencia</t>
  </si>
  <si>
    <t>Bajar el número de recursos de revisión mismos que reflejaran la confianza de la ciudadanía hacia en Municipio</t>
  </si>
  <si>
    <t>La falta de respuesta a las solicitudes de información</t>
  </si>
  <si>
    <t>1.2.2.4</t>
  </si>
  <si>
    <t>Elaborar reglamento de transparencia y acceso a la información de Apaseo el Grande</t>
  </si>
  <si>
    <t>Reglamento actualizado al 100%</t>
  </si>
  <si>
    <t>Actualizar Reglamento Municipal de Transparencia y Acceso a la Información Pública de conformidad con las ultimas reformas a la ley</t>
  </si>
  <si>
    <t>Reglamento publicado</t>
  </si>
  <si>
    <t>Reglamento actualizado y publicado</t>
  </si>
  <si>
    <t>Que el Reglamento solo se quede en gestión y no llegue hasta su publicación</t>
  </si>
  <si>
    <t>Vigilar el cumplimiento de la legalidad de transparencia y acceso a la información así como tomar resoluciones para la clasificación de información y ampliación de plazos</t>
  </si>
  <si>
    <t>Sesionar un 100% las resoluciones para la clasificación de información y ampliaciones de plazo</t>
  </si>
  <si>
    <t>Notificar las Resoluciones , mismas que tendrán la certeza y legalidad del Comité de Transparencia</t>
  </si>
  <si>
    <t>Notificar a los particulares las resoluciones del Comité de Transparencia</t>
  </si>
  <si>
    <t>Que no esté conformado el Comité de Transparencia</t>
  </si>
  <si>
    <t>1.2.2.5</t>
  </si>
  <si>
    <t>Vigilar periódicamente que los directores y responsables de área suban información necesaria a la plataforma de la transparencia en tiempo y forma</t>
  </si>
  <si>
    <t>Revisar trimestralmente el cumplimiento de las obligaciones de transparencia en la plataforma Nacional</t>
  </si>
  <si>
    <t>Realizar expediente de revisión de cumplimiento, con tabla de aplicabilidad, tabla de actualización y conservación de información</t>
  </si>
  <si>
    <t>Número de Resoluciones del Comité de Transparencia</t>
  </si>
  <si>
    <t>Número de obligaciones en cumplimiento</t>
  </si>
  <si>
    <t>Llevar a cabo la verificación de cumpliemiento de las obligaciones de Transparencia que marca la ley</t>
  </si>
  <si>
    <t>Que no se realice la actualización en tiempo y forma como lo marca la ley</t>
  </si>
  <si>
    <t>Administración Pública con Transparencia</t>
  </si>
  <si>
    <t>Unidad de Transparencia</t>
  </si>
  <si>
    <t>Solicitudes de Información</t>
  </si>
  <si>
    <t>Formatos SIPOT</t>
  </si>
  <si>
    <t>Capacitaciones</t>
  </si>
  <si>
    <t>Recursos de Revisión</t>
  </si>
  <si>
    <t>Reglamento</t>
  </si>
  <si>
    <t>Resoluciones del Comité de Transparencia</t>
  </si>
  <si>
    <t>Obligaciones de Transparencia</t>
  </si>
  <si>
    <t>solicitudes de información atendidas en el mes</t>
  </si>
  <si>
    <t>Municipio de Apaseo el Grande</t>
  </si>
  <si>
    <t>Resoluciones de Comité de Transparencia</t>
  </si>
  <si>
    <t>Resoluciones en Enero</t>
  </si>
  <si>
    <t>Resoluciones en Febrero</t>
  </si>
  <si>
    <t>Resoluciones en Marzo</t>
  </si>
  <si>
    <t>PROGRAMA</t>
  </si>
  <si>
    <t>AÑO</t>
  </si>
  <si>
    <t>ADMINISTRACION PUBLICA CON TRANSPARENCIA</t>
  </si>
  <si>
    <t xml:space="preserve">LOGROS </t>
  </si>
  <si>
    <t>Subprograma</t>
  </si>
  <si>
    <t>Meta</t>
  </si>
  <si>
    <t>1er. Trim</t>
  </si>
  <si>
    <t>%</t>
  </si>
  <si>
    <t>2do. Trim</t>
  </si>
  <si>
    <t>3er. Trim</t>
  </si>
  <si>
    <t>4to.Trim</t>
  </si>
  <si>
    <t>Presupuesto Programado</t>
  </si>
  <si>
    <t>Presupuesto Ejercido</t>
  </si>
  <si>
    <t>Contestar al 100% las solicitudes de acceso a la información en tiempo y forma.</t>
  </si>
  <si>
    <t>Publicar 60 formatos de las obligaciones de transparencia en la página local.</t>
  </si>
  <si>
    <t>Capacitar 30% de los servidores públicos en materia de transparencia, acceso a la información y datos personales.</t>
  </si>
  <si>
    <t>Aumentar al 90% de servidores públicos comprometidos y proporcionan información de acceso a la información y transparencia.</t>
  </si>
  <si>
    <t>Reglamento actualizado al 100%.</t>
  </si>
  <si>
    <t>Sesionar un 100% las resoluciones para la clasificación de información y ampliaciones de plazo.</t>
  </si>
  <si>
    <t>Revisar trimestralmente el cumplimiento de las obligaciones de transparencia en la Plataforma Nacional.</t>
  </si>
  <si>
    <t>1.2.2.2.1.1</t>
  </si>
  <si>
    <t>1.2.2.2.2.1</t>
  </si>
  <si>
    <t>1.2.2.3.3.1</t>
  </si>
  <si>
    <t>1.2.2.3.4.1</t>
  </si>
  <si>
    <t>1.2.2.4.5.1</t>
  </si>
  <si>
    <t>1.2.2.4.6.1</t>
  </si>
  <si>
    <t>1.2.2.5.7.1</t>
  </si>
  <si>
    <t xml:space="preserve">RESUMEN NARRATIVO
</t>
  </si>
  <si>
    <t>Administración pública con transparencia</t>
  </si>
  <si>
    <t>31111-0304</t>
  </si>
  <si>
    <t>Acceso a la Información</t>
  </si>
  <si>
    <t>Acceso a la Información Pública</t>
  </si>
  <si>
    <t>Recurso Municipal 2020</t>
  </si>
  <si>
    <t>Materiales y utiles de oficina</t>
  </si>
  <si>
    <t>Porcentaje de ciudadanos atendidos con respecto a solicitudes de acceso a la información</t>
  </si>
  <si>
    <t>Medio electrónico para garantizar la transparencia y acceso a la información implementado</t>
  </si>
  <si>
    <t>Programa de capacitación en temas de transparencia y rendición de cuentas</t>
  </si>
  <si>
    <t>Servidores públicos comprometidos y cumplidos a la Ley de Transparencia</t>
  </si>
  <si>
    <t>Reglamento de Transparencia y Acceso a la Información</t>
  </si>
  <si>
    <t>Comité de Transparencia creado</t>
  </si>
  <si>
    <t>Obligaciones de Transparencia en la Plataforma Nacional de Transparencia cumplidas</t>
  </si>
  <si>
    <t>_____</t>
  </si>
  <si>
    <t>número de solicitudes respondidas / número de solicitudes solicitadas *100</t>
  </si>
  <si>
    <t>Recursos de Revisión  vs. Solicitudes de información presentadas</t>
  </si>
  <si>
    <t>Construir un gobierno para todos, con eficiencia y transparencia en el ectuar de la administración municipal a través de la implementación efectiva de rendición de cuentas y combate a la corrupción en materia de transparencia y Acceso a la información con el que se garantiza el Drecho Humano</t>
  </si>
  <si>
    <t>Apaseo el Grande en Materia de Acceso a al Información y Transparencia esta bajo en opacidad</t>
  </si>
  <si>
    <t>número de fracciones publicadas / número de fracciones contempladas en la ley en materia*100</t>
  </si>
  <si>
    <t>PROPÓSITO</t>
  </si>
  <si>
    <t>Información pública del municipio entregada</t>
  </si>
  <si>
    <t>Porcentaje e cumplimiento de Solicitudes de Información y Datos Personales</t>
  </si>
  <si>
    <t>TRIMESTRAL</t>
  </si>
  <si>
    <t>0-19</t>
  </si>
  <si>
    <t>20-24</t>
  </si>
  <si>
    <t>25+</t>
  </si>
  <si>
    <t>SEMAFORO DE RESULTADOS ANUAL</t>
  </si>
  <si>
    <t>SEMAFORO DE RESULTADOS TRIMESTRAL</t>
  </si>
  <si>
    <t>Porcentaje de solicitudes respondidas</t>
  </si>
  <si>
    <t>Porcentaje deciudadanos atendidos con respecto a solicitudes de acceso a la información</t>
  </si>
  <si>
    <t>Contestar el 100% las solicitudes de Acceso a la información en tiempo yforma</t>
  </si>
  <si>
    <t>Equipos menores de oficina</t>
  </si>
  <si>
    <t>Materiales y utiles impresión</t>
  </si>
  <si>
    <t>Equipos Menores Tec Inf</t>
  </si>
  <si>
    <t>Mat impreso e info</t>
  </si>
  <si>
    <t>Serv Revelado Fotog</t>
  </si>
  <si>
    <t>Viáticos Nacionales</t>
  </si>
  <si>
    <t>Número de Resoluciones  / Número total de Sesiones  del Comité de Transparencia</t>
  </si>
  <si>
    <t>Aumentar el 90% de servidores públicos comprometidos y proporcionan información de acceso a la información y transparencia</t>
  </si>
  <si>
    <t>Gastos de Representación</t>
  </si>
  <si>
    <t>Porcentaje decapacitaciones a servidores públicos en materia de Transparencia, Acceso a la Información y Datos Personales</t>
  </si>
  <si>
    <t>Capacitaciones a servidores públicos del municipio realizadas</t>
  </si>
  <si>
    <t>Número de servidores públicos capacitados/ 10% del total de servidores públicos en el municipio</t>
  </si>
  <si>
    <t>Página web local y Plataforma Nacional de Transparencia actualizada</t>
  </si>
  <si>
    <t>Porcentaje de Cumplimiento de Obligaciones de Transparencia en la página local y en la PNT</t>
  </si>
  <si>
    <t>Capacitación en materia de Acceso a la Información</t>
  </si>
  <si>
    <t>Capacitación en materia de Datos Personales a los servidores públicos</t>
  </si>
  <si>
    <t>Curso de Funcionalidades del SIPOT, procesos de carga, actualización y borrado de registros</t>
  </si>
  <si>
    <t>Publicar 60 formatos trimestralmente correspondientes a las obligaciones de Transparencia en la página local</t>
  </si>
  <si>
    <t>Revisión trimestral del cumplimiento de las obligaciones de transparencia en la PNT</t>
  </si>
  <si>
    <t>Obligaciones de transparencia en la Plataforma Nacional de Transparencia cumplidas</t>
  </si>
  <si>
    <t>Reglamento de Transparencia y acceso a la información</t>
  </si>
  <si>
    <t>Reglamento actualizado / Reglamento programado</t>
  </si>
  <si>
    <t>1.8.4. Acceso Informac Publica</t>
  </si>
  <si>
    <t>ABRIL (Cantidad)</t>
  </si>
  <si>
    <t>ABRIL (Descripción)</t>
  </si>
  <si>
    <t xml:space="preserve"> MAYO (Cantidad)</t>
  </si>
  <si>
    <t>MAYO (Descripción)</t>
  </si>
  <si>
    <t>JUNIO  (Descripción)</t>
  </si>
  <si>
    <t xml:space="preserve"> JUNIO (Cantidad)</t>
  </si>
  <si>
    <t>EJERCIDO ENERO-MARZO</t>
  </si>
  <si>
    <t>POR EJERCER ENERO-MARZO</t>
  </si>
  <si>
    <t>EJERCIDO ABRIL-JUNIO</t>
  </si>
  <si>
    <t>POR EJERCER ABRIL-JUNIO</t>
  </si>
  <si>
    <t>ALCANZADO ENERO-MARZO</t>
  </si>
  <si>
    <t>ALCANZADO ABRIL-JUNIO</t>
  </si>
  <si>
    <t xml:space="preserve">DESCRIPCION DE ACTIVIDADES 2DO TRIMESTRE </t>
  </si>
  <si>
    <t>(Número de solicitudes satisfactorias (no recursadas) / solicitudes de información ingresadas )</t>
  </si>
  <si>
    <t>DESCRIPCIÓN DE ACTIVIDADES 3ER TRIMESTRE</t>
  </si>
  <si>
    <t>JULIO (Cantidad)</t>
  </si>
  <si>
    <t>JULIO (Descripción)</t>
  </si>
  <si>
    <t>AGOSTO (Cantidad)</t>
  </si>
  <si>
    <t>AGOSTO (Descripción)</t>
  </si>
  <si>
    <t>SEPTIEMBRE (Cantidad)</t>
  </si>
  <si>
    <t>SEPTIEMBRE  (Descripción)</t>
  </si>
  <si>
    <t>EJERCIDO JULIO-SEPTIEMBRE</t>
  </si>
  <si>
    <t>POR EJERCER JULIO-SEPTIEMBRE</t>
  </si>
  <si>
    <t>ALCANZADO JULIO-SEPTIEMBRE</t>
  </si>
  <si>
    <t>DESCRIPCIÓN DE ACTIVIDADES 4TO TRIMESTRE</t>
  </si>
  <si>
    <t>OCTUBRE (Cantidad)</t>
  </si>
  <si>
    <t>OCTUBRE (Descripción)</t>
  </si>
  <si>
    <t>NOVIEMBRE (Cantidad)</t>
  </si>
  <si>
    <t>NOVIEMBRE(Descripción)</t>
  </si>
  <si>
    <t>DICIEMBRE (Cantidad)</t>
  </si>
  <si>
    <t>DICIEMBRE(Descripción)</t>
  </si>
  <si>
    <t>EJERCIDO OCTUBRE-DICIEMBRE</t>
  </si>
  <si>
    <t>POR EJERCER OCTUBRE-DICIEMBRE</t>
  </si>
  <si>
    <t>ALCANZADO OCTUBRE - DICIEMBRE</t>
  </si>
  <si>
    <t>ALCANZADO ACUMULADO ENERO - DICIEMBRE</t>
  </si>
  <si>
    <t>MARIA ESTHER SIMENTAL JIMÉNEZ</t>
  </si>
  <si>
    <t>LINEA BASE DEL AÑO 2020</t>
  </si>
  <si>
    <t>Realizar 8 capacitaciones en materia de Transparencia y Acceso a la Información</t>
  </si>
  <si>
    <t>11 de Febrero Capacitación "Documento de Seguridad"</t>
  </si>
  <si>
    <t>09 de Marzo capacitación "Generalidades de la Ley de Transparencia"                                               11 de Marzo capacitación "Solicitudes de Acceso a la Información"</t>
  </si>
  <si>
    <t>64 solicitudes de información menos 4 Recursos de revisión expedientes 156, 212, 213, 214</t>
  </si>
  <si>
    <t>58  solicitudes de información menos 5 Recursos de revisión expedientes 295, 375, 376,401, 458</t>
  </si>
  <si>
    <t>Fracciones actualizadas correspondientes al 4to trimestre 2020</t>
  </si>
  <si>
    <t>Fracciones actualizadas correspondientes al 1er trimestre 2021</t>
  </si>
  <si>
    <t>15 de Abril capacitación "Prueba de Daño".  28 de Abril capacitación "Obligaciones de Transparencia  -Nivel Básico-"</t>
  </si>
  <si>
    <t>58  solicitudes de información satisfactorias sin recursos de revisión</t>
  </si>
  <si>
    <t>72  solicitudes de información satisfactorias sin recursos de revisión</t>
  </si>
  <si>
    <t>Resoluciones en Abril</t>
  </si>
  <si>
    <t>Resoluciones en Mayo</t>
  </si>
  <si>
    <t>Resoluciones en Junio</t>
  </si>
  <si>
    <t>Se tenía programada una capacitación el día 18 de junio para 30 enlaces, sin embargo al realizarse el internet falló y se tuvo que cancelar, reprogramándose para el día 09 de julio de 2021.</t>
  </si>
  <si>
    <t>Fracciones actualizadas correspondientes al 2do trimestre 2021</t>
  </si>
  <si>
    <t>07 de Julio capacitación "Clasificación de Información".  13 de Julio capacitación "Obligaciones de Transparencia y uso de la PNT nivel básico</t>
  </si>
  <si>
    <t>59 Solicitudes de información menos 2 Recursos de revisión expedientes 18 Y 55</t>
  </si>
  <si>
    <t>Se hicieron 2 mesas de trabajo para revisión del reglamento con la comisión</t>
  </si>
  <si>
    <t>Resoluciones en Julio</t>
  </si>
  <si>
    <t>Resoluciones en Agosto</t>
  </si>
  <si>
    <t>Resoluciones en Septiembre</t>
  </si>
  <si>
    <t>50 solicitudes de información satisfactorias sin recursos de revisión</t>
  </si>
  <si>
    <t>69  solicitudes de información satisfactorias sin recursos de revisión</t>
  </si>
  <si>
    <t>27 solicitudes de información menos 1 Recurso de revisión expediente 755</t>
  </si>
  <si>
    <t>25 solicitudes de información satisfactorias sin recursos de revisión</t>
  </si>
  <si>
    <t>21 de Octubre capacitación "Obligaciones de Transparencia</t>
  </si>
  <si>
    <t>19 de noviembre capacitación "Generalidades de la Ley de Transparencia" y 22 de noviembre capacitación "Generalidades de la Ley de Transparencia"</t>
  </si>
  <si>
    <t>06 de diciembre capacitación "Obligaciones de Transparencia"</t>
  </si>
  <si>
    <t>Fracciones actualizadas correspondientes al 3er trimestre 2021</t>
  </si>
  <si>
    <t>93 solicitudes de información satisfactorias sin recursos de revisión</t>
  </si>
  <si>
    <t>69 solicitudes de información satisfactorias sin recursos de revisión</t>
  </si>
  <si>
    <t>19 solicitudes de información satisfactorias sin recursos de revisión</t>
  </si>
  <si>
    <t>Resoluciones en Octubre</t>
  </si>
  <si>
    <t>Resoluciones en Noviembre</t>
  </si>
  <si>
    <t>Resoluciones en Diciembre</t>
  </si>
  <si>
    <t>R</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</si>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</sst>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30"/>
      <color rgb="FFFFFFFF"/>
      <name val="Arial"/>
      <family val="2"/>
    </font>
    <font>
      <sz val="11"/>
      <color rgb="FF000000"/>
      <name val="Calibri"/>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b/>
      <sz val="8"/>
      <color theme="1"/>
      <name val="Calibri"/>
      <family val="2"/>
      <scheme val="minor"/>
    </font>
    <font>
      <sz val="10"/>
      <color rgb="FFFF0000"/>
      <name val="Calibri"/>
      <family val="2"/>
      <scheme val="minor"/>
    </font>
    <font>
      <b/>
      <sz val="9"/>
      <color theme="1"/>
      <name val="Arial"/>
      <family val="2"/>
    </font>
    <font>
      <b/>
      <sz val="9"/>
      <color theme="1"/>
      <name val="Calibri"/>
      <family val="2"/>
      <scheme val="minor"/>
    </font>
    <font>
      <sz val="10"/>
      <name val="Arial"/>
      <family val="2"/>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b/>
      <sz val="14"/>
      <color rgb="FFFFFFFF"/>
      <name val="Arial"/>
      <family val="2"/>
    </font>
    <font>
      <sz val="36"/>
      <color theme="0"/>
      <name val="Calibri"/>
      <family val="2"/>
      <scheme val="minor"/>
    </font>
    <font>
      <sz val="36"/>
      <color theme="1"/>
      <name val="Calibri"/>
      <family val="2"/>
      <scheme val="minor"/>
    </font>
    <font>
      <b/>
      <sz val="30"/>
      <color theme="0"/>
      <name val="Calibri"/>
      <family val="2"/>
      <scheme val="minor"/>
    </font>
    <font>
      <sz val="9"/>
      <color theme="1"/>
      <name val="Arial"/>
      <family val="2"/>
    </font>
    <font>
      <sz val="9"/>
      <color rgb="FF000000"/>
      <name val="Arial"/>
      <family val="2"/>
    </font>
    <font>
      <b/>
      <sz val="11"/>
      <color theme="1"/>
      <name val="Arial Narrow"/>
      <family val="2"/>
    </font>
    <font>
      <sz val="8"/>
      <color theme="1"/>
      <name val="Calibri"/>
      <family val="2"/>
      <scheme val="minor"/>
    </font>
    <font>
      <b/>
      <sz val="9"/>
      <color indexed="81"/>
      <name val="Tahoma"/>
      <family val="2"/>
    </font>
    <font>
      <sz val="9"/>
      <color indexed="81"/>
      <name val="Tahoma"/>
      <family val="2"/>
    </font>
    <font>
      <sz val="11"/>
      <color theme="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sz val="8"/>
      <color rgb="FF000000"/>
      <name val="Arial"/>
      <family val="2"/>
    </font>
    <font>
      <sz val="8"/>
      <color theme="1"/>
      <name val="Arial"/>
      <family val="2"/>
    </font>
    <font>
      <sz val="10"/>
      <name val="Calibri"/>
      <family val="2"/>
      <scheme val="minor"/>
    </font>
    <font>
      <sz val="10"/>
      <name val="Calibri"/>
      <family val="2"/>
    </font>
    <font>
      <sz val="9"/>
      <color indexed="81"/>
      <name val="Tahoma"/>
      <charset val="1"/>
    </font>
    <font>
      <b/>
      <sz val="9"/>
      <color indexed="81"/>
      <name val="Tahoma"/>
      <charset val="1"/>
    </font>
  </fonts>
  <fills count="39">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rgb="FFFF0000"/>
        <bgColor indexed="64"/>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92D050"/>
        <bgColor rgb="FF9BBB59"/>
      </patternFill>
    </fill>
    <fill>
      <patternFill patternType="solid">
        <fgColor rgb="FFFFC000"/>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9900"/>
        <bgColor indexed="64"/>
      </patternFill>
    </fill>
    <fill>
      <patternFill patternType="solid">
        <fgColor theme="9"/>
        <bgColor indexed="64"/>
      </patternFill>
    </fill>
    <fill>
      <patternFill patternType="solid">
        <fgColor theme="9" tint="0.39997558519241921"/>
        <bgColor indexed="64"/>
      </patternFill>
    </fill>
    <fill>
      <patternFill patternType="solid">
        <fgColor rgb="FFEB700B"/>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rgb="FF00B05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18" fillId="0" borderId="0"/>
    <xf numFmtId="0" fontId="18" fillId="0" borderId="0"/>
    <xf numFmtId="0" fontId="5" fillId="0" borderId="0"/>
    <xf numFmtId="9" fontId="36" fillId="0" borderId="0" applyFont="0" applyFill="0" applyBorder="0" applyAlignment="0" applyProtection="0"/>
  </cellStyleXfs>
  <cellXfs count="216">
    <xf numFmtId="0" fontId="0" fillId="0" borderId="0" xfId="0"/>
    <xf numFmtId="0" fontId="6" fillId="8"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0" fillId="3" borderId="0" xfId="0" applyFill="1"/>
    <xf numFmtId="0" fontId="8" fillId="2" borderId="6" xfId="0" applyFont="1" applyFill="1" applyBorder="1" applyAlignment="1">
      <alignment horizontal="center" vertical="center" wrapText="1"/>
    </xf>
    <xf numFmtId="0" fontId="9" fillId="13" borderId="7" xfId="0" applyFont="1" applyFill="1" applyBorder="1" applyAlignment="1">
      <alignment horizontal="right" vertical="center" wrapText="1"/>
    </xf>
    <xf numFmtId="0" fontId="10" fillId="0" borderId="8" xfId="0" applyFont="1" applyBorder="1" applyAlignment="1">
      <alignment horizontal="center" vertical="center"/>
    </xf>
    <xf numFmtId="0" fontId="9" fillId="14" borderId="7" xfId="0" applyFont="1" applyFill="1" applyBorder="1" applyAlignment="1">
      <alignment horizontal="right" vertical="center" wrapText="1"/>
    </xf>
    <xf numFmtId="0" fontId="10" fillId="0" borderId="9" xfId="0" applyFont="1" applyBorder="1" applyAlignment="1">
      <alignment horizontal="center" vertical="center"/>
    </xf>
    <xf numFmtId="0" fontId="9" fillId="15" borderId="10" xfId="0" applyFont="1" applyFill="1" applyBorder="1" applyAlignment="1">
      <alignment horizontal="right" vertical="center" wrapText="1"/>
    </xf>
    <xf numFmtId="0" fontId="10" fillId="0" borderId="11" xfId="0" applyFont="1" applyBorder="1" applyAlignment="1">
      <alignment horizontal="center" vertical="center"/>
    </xf>
    <xf numFmtId="0" fontId="4" fillId="12" borderId="0" xfId="0" applyFont="1" applyFill="1" applyBorder="1" applyAlignment="1">
      <alignment vertical="center" wrapText="1"/>
    </xf>
    <xf numFmtId="0" fontId="4" fillId="12" borderId="0" xfId="0" applyFont="1" applyFill="1" applyBorder="1" applyAlignment="1">
      <alignment horizontal="center" vertical="center" wrapText="1"/>
    </xf>
    <xf numFmtId="0" fontId="12" fillId="3" borderId="0" xfId="0" applyFont="1" applyFill="1" applyAlignment="1"/>
    <xf numFmtId="0" fontId="12" fillId="3" borderId="0" xfId="0" applyFont="1" applyFill="1" applyAlignment="1">
      <alignment horizontal="center"/>
    </xf>
    <xf numFmtId="0" fontId="6" fillId="9" borderId="1" xfId="0" applyFont="1" applyFill="1" applyBorder="1" applyAlignment="1">
      <alignment horizontal="center" vertical="center" wrapText="1"/>
    </xf>
    <xf numFmtId="0" fontId="1" fillId="3" borderId="0" xfId="0" applyFont="1" applyFill="1" applyAlignment="1"/>
    <xf numFmtId="0" fontId="13" fillId="12" borderId="0" xfId="0" applyFont="1" applyFill="1" applyBorder="1" applyAlignment="1">
      <alignment horizontal="center" vertical="center" wrapText="1"/>
    </xf>
    <xf numFmtId="0" fontId="9" fillId="15" borderId="14" xfId="0" applyFont="1" applyFill="1" applyBorder="1" applyAlignment="1">
      <alignment horizontal="right" vertical="center" wrapText="1"/>
    </xf>
    <xf numFmtId="0" fontId="10" fillId="0" borderId="15" xfId="0" applyFont="1" applyBorder="1" applyAlignment="1">
      <alignment horizontal="center" vertical="center"/>
    </xf>
    <xf numFmtId="0" fontId="6" fillId="16" borderId="0"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1" fillId="3" borderId="0" xfId="0" applyFont="1" applyFill="1" applyAlignment="1"/>
    <xf numFmtId="0" fontId="19" fillId="4" borderId="0" xfId="2" applyFont="1" applyFill="1" applyBorder="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19" fillId="24" borderId="0" xfId="2" applyFont="1" applyFill="1" applyBorder="1" applyAlignment="1">
      <alignment horizontal="justify" vertical="top" wrapText="1"/>
    </xf>
    <xf numFmtId="0" fontId="19" fillId="0" borderId="0" xfId="2" applyFont="1" applyFill="1" applyBorder="1" applyAlignment="1">
      <alignment horizontal="justify" vertical="top" wrapText="1"/>
    </xf>
    <xf numFmtId="0" fontId="27" fillId="3" borderId="0" xfId="0" applyFont="1" applyFill="1"/>
    <xf numFmtId="0" fontId="28" fillId="3" borderId="0" xfId="0" applyFont="1" applyFill="1"/>
    <xf numFmtId="0" fontId="16" fillId="0" borderId="0" xfId="0" applyFont="1" applyAlignment="1">
      <alignment horizontal="left" vertical="center"/>
    </xf>
    <xf numFmtId="0" fontId="30" fillId="0" borderId="0" xfId="0" applyFont="1" applyAlignment="1">
      <alignment horizontal="left" vertical="center"/>
    </xf>
    <xf numFmtId="0" fontId="0" fillId="0" borderId="0" xfId="0" applyAlignment="1">
      <alignment horizontal="left"/>
    </xf>
    <xf numFmtId="0" fontId="31" fillId="0" borderId="0" xfId="0" applyFont="1" applyAlignment="1">
      <alignment horizontal="left" vertical="center"/>
    </xf>
    <xf numFmtId="0" fontId="22" fillId="0" borderId="0" xfId="0" applyFont="1" applyAlignment="1">
      <alignment horizontal="justify" vertical="top"/>
    </xf>
    <xf numFmtId="0" fontId="22" fillId="0" borderId="0" xfId="0" applyFont="1" applyAlignment="1">
      <alignment horizontal="left" vertical="center"/>
    </xf>
    <xf numFmtId="0" fontId="32" fillId="0" borderId="0" xfId="0" applyFont="1"/>
    <xf numFmtId="0" fontId="0" fillId="5" borderId="1" xfId="0" applyFill="1" applyBorder="1" applyAlignment="1">
      <alignment wrapText="1"/>
    </xf>
    <xf numFmtId="0" fontId="0" fillId="6" borderId="1" xfId="0" applyFill="1" applyBorder="1" applyAlignment="1">
      <alignment wrapText="1"/>
    </xf>
    <xf numFmtId="0" fontId="33" fillId="11" borderId="1" xfId="0" applyFont="1" applyFill="1" applyBorder="1" applyAlignment="1">
      <alignment wrapText="1"/>
    </xf>
    <xf numFmtId="2" fontId="7" fillId="23" borderId="2" xfId="0" applyNumberFormat="1" applyFont="1" applyFill="1" applyBorder="1" applyAlignment="1">
      <alignment vertical="center" wrapText="1"/>
    </xf>
    <xf numFmtId="2" fontId="7" fillId="25" borderId="2" xfId="0" applyNumberFormat="1" applyFont="1" applyFill="1" applyBorder="1" applyAlignment="1">
      <alignment vertical="center" wrapText="1"/>
    </xf>
    <xf numFmtId="2" fontId="7" fillId="23" borderId="23" xfId="0" applyNumberFormat="1" applyFont="1" applyFill="1" applyBorder="1" applyAlignment="1">
      <alignment vertical="center" wrapText="1"/>
    </xf>
    <xf numFmtId="2" fontId="7" fillId="25" borderId="23" xfId="0" applyNumberFormat="1" applyFont="1" applyFill="1" applyBorder="1" applyAlignment="1">
      <alignment vertical="center" wrapText="1"/>
    </xf>
    <xf numFmtId="2" fontId="7" fillId="26" borderId="1" xfId="0" applyNumberFormat="1" applyFont="1" applyFill="1" applyBorder="1" applyAlignment="1">
      <alignment vertical="center" wrapText="1"/>
    </xf>
    <xf numFmtId="2" fontId="7" fillId="23" borderId="1" xfId="0" applyNumberFormat="1" applyFont="1" applyFill="1" applyBorder="1" applyAlignment="1">
      <alignment vertical="center" wrapText="1"/>
    </xf>
    <xf numFmtId="2" fontId="7" fillId="17" borderId="22" xfId="1" applyNumberFormat="1" applyFont="1" applyFill="1" applyBorder="1" applyAlignment="1">
      <alignment horizontal="center" vertical="center" wrapText="1"/>
    </xf>
    <xf numFmtId="2" fontId="7" fillId="21" borderId="2" xfId="0" applyNumberFormat="1" applyFont="1" applyFill="1" applyBorder="1" applyAlignment="1">
      <alignment vertical="center" wrapText="1"/>
    </xf>
    <xf numFmtId="2" fontId="7" fillId="18" borderId="2" xfId="1" applyNumberFormat="1" applyFont="1" applyFill="1" applyBorder="1" applyAlignment="1">
      <alignment vertical="center" wrapText="1"/>
    </xf>
    <xf numFmtId="2" fontId="7" fillId="17" borderId="2" xfId="0" applyNumberFormat="1" applyFont="1" applyFill="1" applyBorder="1" applyAlignment="1">
      <alignment vertical="top" wrapText="1"/>
    </xf>
    <xf numFmtId="2" fontId="7" fillId="17" borderId="2" xfId="1" applyNumberFormat="1" applyFont="1" applyFill="1" applyBorder="1" applyAlignment="1">
      <alignment horizontal="center" vertical="center" wrapText="1"/>
    </xf>
    <xf numFmtId="0" fontId="0" fillId="0" borderId="0" xfId="0" applyAlignment="1">
      <alignment vertical="center"/>
    </xf>
    <xf numFmtId="0" fontId="7" fillId="5" borderId="0" xfId="0" applyFont="1" applyFill="1" applyAlignment="1">
      <alignment vertical="center"/>
    </xf>
    <xf numFmtId="0" fontId="7" fillId="6" borderId="0" xfId="0" applyFont="1" applyFill="1" applyAlignment="1">
      <alignment vertical="center" wrapText="1"/>
    </xf>
    <xf numFmtId="0" fontId="7" fillId="5" borderId="1" xfId="0" applyFont="1" applyFill="1" applyBorder="1" applyAlignment="1">
      <alignment vertical="center" wrapText="1"/>
    </xf>
    <xf numFmtId="0" fontId="7" fillId="5" borderId="0" xfId="0" applyFont="1" applyFill="1" applyAlignment="1">
      <alignment vertical="center" wrapText="1"/>
    </xf>
    <xf numFmtId="0" fontId="7" fillId="5" borderId="2" xfId="0" applyFont="1" applyFill="1" applyBorder="1" applyAlignment="1">
      <alignment vertical="center" wrapText="1"/>
    </xf>
    <xf numFmtId="0" fontId="7" fillId="6" borderId="1" xfId="0" applyFont="1" applyFill="1" applyBorder="1" applyAlignment="1">
      <alignment vertical="center"/>
    </xf>
    <xf numFmtId="0" fontId="7" fillId="6" borderId="2" xfId="0" applyFont="1" applyFill="1" applyBorder="1" applyAlignment="1">
      <alignment vertical="center" wrapText="1"/>
    </xf>
    <xf numFmtId="0" fontId="7" fillId="5" borderId="2" xfId="0" applyFont="1" applyFill="1" applyBorder="1" applyAlignment="1">
      <alignment vertical="center"/>
    </xf>
    <xf numFmtId="0" fontId="7" fillId="6" borderId="0" xfId="0" applyFont="1" applyFill="1" applyBorder="1" applyAlignment="1">
      <alignment vertical="center" wrapText="1"/>
    </xf>
    <xf numFmtId="0" fontId="2" fillId="7" borderId="1" xfId="0" applyFont="1" applyFill="1" applyBorder="1" applyAlignment="1">
      <alignment horizontal="left" vertical="center" wrapText="1"/>
    </xf>
    <xf numFmtId="0" fontId="0" fillId="0" borderId="0" xfId="0" applyAlignment="1">
      <alignment horizontal="left" vertical="center"/>
    </xf>
    <xf numFmtId="0" fontId="3" fillId="11" borderId="1" xfId="0" applyFont="1" applyFill="1" applyBorder="1" applyAlignment="1">
      <alignment horizontal="left" vertical="center" wrapText="1"/>
    </xf>
    <xf numFmtId="0" fontId="2" fillId="11" borderId="1" xfId="0" applyFont="1" applyFill="1" applyBorder="1" applyAlignment="1">
      <alignment horizontal="left" vertical="center"/>
    </xf>
    <xf numFmtId="0" fontId="2" fillId="11" borderId="1" xfId="0" applyFont="1" applyFill="1" applyBorder="1" applyAlignment="1">
      <alignment horizontal="left" vertical="center" wrapText="1"/>
    </xf>
    <xf numFmtId="0" fontId="0" fillId="0" borderId="0" xfId="0" applyAlignment="1">
      <alignment horizontal="center" vertical="center"/>
    </xf>
    <xf numFmtId="0" fontId="28" fillId="3" borderId="0" xfId="0" applyFont="1" applyFill="1" applyAlignment="1">
      <alignment horizontal="left"/>
    </xf>
    <xf numFmtId="0" fontId="0" fillId="3" borderId="0" xfId="0" applyFill="1" applyAlignment="1">
      <alignment horizontal="left"/>
    </xf>
    <xf numFmtId="0" fontId="7" fillId="6" borderId="2" xfId="0" applyFont="1" applyFill="1" applyBorder="1" applyAlignment="1">
      <alignment horizontal="left" vertical="center" wrapText="1"/>
    </xf>
    <xf numFmtId="0" fontId="0" fillId="3" borderId="0" xfId="0" applyFill="1" applyAlignment="1">
      <alignment horizontal="center"/>
    </xf>
    <xf numFmtId="0" fontId="6" fillId="8" borderId="5" xfId="0" applyFont="1" applyFill="1" applyBorder="1" applyAlignment="1">
      <alignment horizontal="center" vertical="center" wrapText="1"/>
    </xf>
    <xf numFmtId="0" fontId="0" fillId="0" borderId="0" xfId="0" applyAlignment="1">
      <alignment horizontal="center"/>
    </xf>
    <xf numFmtId="0" fontId="7" fillId="6"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14" fillId="5" borderId="2" xfId="0" applyFont="1" applyFill="1" applyBorder="1" applyAlignment="1">
      <alignment horizontal="center" vertical="center" wrapText="1"/>
    </xf>
    <xf numFmtId="3" fontId="2" fillId="11" borderId="1" xfId="0" applyNumberFormat="1" applyFont="1" applyFill="1" applyBorder="1" applyAlignment="1">
      <alignment horizontal="left" vertical="center"/>
    </xf>
    <xf numFmtId="3" fontId="2" fillId="11" borderId="1" xfId="0" applyNumberFormat="1" applyFont="1" applyFill="1" applyBorder="1" applyAlignment="1">
      <alignment horizontal="left" vertical="center" wrapText="1"/>
    </xf>
    <xf numFmtId="0" fontId="2" fillId="0" borderId="1" xfId="0" applyFont="1" applyBorder="1" applyAlignment="1">
      <alignment horizontal="left" vertical="center"/>
    </xf>
    <xf numFmtId="0" fontId="2" fillId="7" borderId="1" xfId="0" applyFont="1" applyFill="1" applyBorder="1" applyAlignment="1">
      <alignment horizontal="left" vertical="center"/>
    </xf>
    <xf numFmtId="0" fontId="2" fillId="10" borderId="1" xfId="0" applyFont="1" applyFill="1" applyBorder="1" applyAlignment="1">
      <alignment horizontal="left" vertical="center"/>
    </xf>
    <xf numFmtId="0" fontId="2" fillId="11" borderId="12" xfId="0" applyFont="1" applyFill="1" applyBorder="1" applyAlignment="1">
      <alignment horizontal="left" vertical="center" wrapText="1"/>
    </xf>
    <xf numFmtId="0" fontId="2" fillId="0" borderId="0" xfId="0" applyFont="1" applyAlignment="1">
      <alignment horizontal="left"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0" fillId="11" borderId="1" xfId="0" applyFill="1" applyBorder="1" applyAlignment="1">
      <alignment horizontal="left" vertical="center"/>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8" fillId="0" borderId="1" xfId="0" applyFont="1" applyBorder="1" applyAlignment="1">
      <alignment horizontal="center" vertical="center"/>
    </xf>
    <xf numFmtId="0" fontId="39" fillId="27" borderId="1" xfId="0" applyFont="1" applyFill="1" applyBorder="1" applyAlignment="1">
      <alignment horizontal="center" vertical="center"/>
    </xf>
    <xf numFmtId="0" fontId="38" fillId="28" borderId="1" xfId="0" applyFont="1" applyFill="1" applyBorder="1" applyAlignment="1">
      <alignment horizontal="center" vertical="center"/>
    </xf>
    <xf numFmtId="0" fontId="38" fillId="29" borderId="1" xfId="0" applyFont="1" applyFill="1" applyBorder="1" applyAlignment="1">
      <alignment horizontal="center" vertical="center"/>
    </xf>
    <xf numFmtId="0" fontId="38" fillId="30" borderId="1" xfId="0" applyFont="1" applyFill="1" applyBorder="1" applyAlignment="1">
      <alignment horizontal="center" vertical="center"/>
    </xf>
    <xf numFmtId="0" fontId="38" fillId="31" borderId="1" xfId="0" applyFont="1" applyFill="1" applyBorder="1" applyAlignment="1">
      <alignment horizontal="center" vertical="center"/>
    </xf>
    <xf numFmtId="0" fontId="39" fillId="27" borderId="1" xfId="0" applyFont="1" applyFill="1" applyBorder="1" applyAlignment="1">
      <alignment horizontal="center" wrapText="1"/>
    </xf>
    <xf numFmtId="0" fontId="40" fillId="0" borderId="1" xfId="0" applyFont="1" applyBorder="1" applyAlignment="1">
      <alignment horizontal="left" vertical="top" wrapText="1"/>
    </xf>
    <xf numFmtId="9" fontId="38" fillId="28" borderId="1" xfId="0" applyNumberFormat="1" applyFont="1" applyFill="1" applyBorder="1" applyAlignment="1">
      <alignment horizontal="center" vertical="center"/>
    </xf>
    <xf numFmtId="9" fontId="38" fillId="29" borderId="1" xfId="4" applyFont="1" applyFill="1" applyBorder="1" applyAlignment="1">
      <alignment horizontal="center" vertical="center"/>
    </xf>
    <xf numFmtId="9" fontId="38" fillId="30" borderId="1" xfId="4" applyFont="1" applyFill="1" applyBorder="1" applyAlignment="1">
      <alignment horizontal="center" vertical="center"/>
    </xf>
    <xf numFmtId="9" fontId="38" fillId="31" borderId="1" xfId="4" applyFont="1" applyFill="1" applyBorder="1" applyAlignment="1">
      <alignment horizontal="center" vertical="center"/>
    </xf>
    <xf numFmtId="9" fontId="38" fillId="29" borderId="1" xfId="0" applyNumberFormat="1" applyFont="1" applyFill="1" applyBorder="1" applyAlignment="1">
      <alignment horizontal="center" vertical="center"/>
    </xf>
    <xf numFmtId="0" fontId="38" fillId="29" borderId="1" xfId="0" applyFont="1" applyFill="1" applyBorder="1" applyAlignment="1">
      <alignment vertical="center"/>
    </xf>
    <xf numFmtId="0" fontId="38" fillId="30" borderId="1" xfId="0" applyFont="1" applyFill="1" applyBorder="1" applyAlignment="1">
      <alignment vertical="center"/>
    </xf>
    <xf numFmtId="0" fontId="38" fillId="31" borderId="1" xfId="0" applyFont="1" applyFill="1" applyBorder="1" applyAlignment="1">
      <alignment vertical="center"/>
    </xf>
    <xf numFmtId="9" fontId="38" fillId="28" borderId="1" xfId="4" applyFont="1" applyFill="1" applyBorder="1" applyAlignment="1">
      <alignment horizontal="center" vertical="center"/>
    </xf>
    <xf numFmtId="0" fontId="38" fillId="27" borderId="1" xfId="0" applyFont="1" applyFill="1" applyBorder="1" applyAlignment="1">
      <alignment vertical="center"/>
    </xf>
    <xf numFmtId="0" fontId="38" fillId="28" borderId="1" xfId="0" applyFont="1" applyFill="1" applyBorder="1" applyAlignment="1">
      <alignment vertical="center"/>
    </xf>
    <xf numFmtId="3" fontId="2" fillId="0" borderId="1" xfId="0" applyNumberFormat="1" applyFont="1" applyFill="1" applyBorder="1" applyAlignment="1">
      <alignment horizontal="left" vertical="center"/>
    </xf>
    <xf numFmtId="0" fontId="2" fillId="32" borderId="1" xfId="0" applyFont="1" applyFill="1" applyBorder="1" applyAlignment="1">
      <alignment horizontal="left" vertical="center"/>
    </xf>
    <xf numFmtId="0" fontId="2" fillId="32" borderId="1" xfId="0" applyFont="1" applyFill="1" applyBorder="1" applyAlignment="1">
      <alignment horizontal="left" vertical="center" wrapText="1"/>
    </xf>
    <xf numFmtId="0" fontId="13" fillId="12" borderId="0" xfId="0" applyFont="1" applyFill="1" applyBorder="1" applyAlignment="1">
      <alignment horizontal="center" vertical="center" wrapText="1"/>
    </xf>
    <xf numFmtId="0" fontId="41" fillId="0" borderId="0" xfId="0" applyFont="1" applyAlignment="1">
      <alignment horizontal="left" vertical="center"/>
    </xf>
    <xf numFmtId="0" fontId="41" fillId="6" borderId="1" xfId="0" applyFont="1" applyFill="1" applyBorder="1" applyAlignment="1">
      <alignment horizontal="left" vertical="center" wrapText="1"/>
    </xf>
    <xf numFmtId="0" fontId="41" fillId="11" borderId="1" xfId="0" applyFont="1" applyFill="1" applyBorder="1" applyAlignment="1">
      <alignment horizontal="left" vertical="center" wrapText="1"/>
    </xf>
    <xf numFmtId="3" fontId="41" fillId="6" borderId="1" xfId="0" applyNumberFormat="1" applyFont="1" applyFill="1" applyBorder="1" applyAlignment="1">
      <alignment horizontal="left" vertical="center" wrapText="1"/>
    </xf>
    <xf numFmtId="0" fontId="41" fillId="11" borderId="1" xfId="0" applyFont="1" applyFill="1" applyBorder="1"/>
    <xf numFmtId="0" fontId="41" fillId="0" borderId="0" xfId="0" applyFont="1"/>
    <xf numFmtId="0" fontId="41" fillId="6" borderId="1" xfId="0" applyFont="1" applyFill="1" applyBorder="1"/>
    <xf numFmtId="0" fontId="7" fillId="6" borderId="1" xfId="0" applyFont="1" applyFill="1" applyBorder="1"/>
    <xf numFmtId="0" fontId="41" fillId="6" borderId="1" xfId="0" applyFont="1" applyFill="1" applyBorder="1" applyAlignment="1">
      <alignment wrapText="1"/>
    </xf>
    <xf numFmtId="0" fontId="41" fillId="11" borderId="1" xfId="0" applyFont="1" applyFill="1" applyBorder="1" applyAlignment="1">
      <alignment wrapText="1"/>
    </xf>
    <xf numFmtId="0" fontId="7" fillId="6" borderId="1"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33" borderId="1" xfId="0" applyFont="1" applyFill="1" applyBorder="1" applyAlignment="1">
      <alignment horizontal="left" vertical="center"/>
    </xf>
    <xf numFmtId="0" fontId="0" fillId="10" borderId="1" xfId="0" applyFill="1" applyBorder="1" applyAlignment="1">
      <alignment horizontal="left" vertical="center"/>
    </xf>
    <xf numFmtId="0" fontId="41" fillId="6" borderId="1" xfId="0" applyFont="1" applyFill="1" applyBorder="1" applyAlignment="1">
      <alignment horizontal="left"/>
    </xf>
    <xf numFmtId="0" fontId="41" fillId="6" borderId="1" xfId="0" applyFont="1" applyFill="1" applyBorder="1" applyAlignment="1">
      <alignment horizontal="left" vertical="center"/>
    </xf>
    <xf numFmtId="0" fontId="12" fillId="3" borderId="0" xfId="0" applyFont="1" applyFill="1" applyAlignment="1">
      <alignment horizontal="left"/>
    </xf>
    <xf numFmtId="0" fontId="11" fillId="3" borderId="0" xfId="0" applyFont="1" applyFill="1" applyAlignment="1">
      <alignment horizontal="left"/>
    </xf>
    <xf numFmtId="2" fontId="7" fillId="18" borderId="2" xfId="1" applyNumberFormat="1" applyFont="1" applyFill="1" applyBorder="1" applyAlignment="1">
      <alignment horizontal="left" vertical="center" wrapText="1"/>
    </xf>
    <xf numFmtId="0" fontId="41" fillId="11" borderId="1" xfId="0" applyFont="1" applyFill="1" applyBorder="1" applyAlignment="1">
      <alignment horizontal="left"/>
    </xf>
    <xf numFmtId="0" fontId="41" fillId="11" borderId="1" xfId="0" applyFont="1" applyFill="1" applyBorder="1" applyAlignment="1">
      <alignment vertical="center"/>
    </xf>
    <xf numFmtId="0" fontId="41" fillId="11" borderId="1" xfId="0" applyFont="1" applyFill="1" applyBorder="1" applyAlignment="1">
      <alignment vertical="center" wrapText="1"/>
    </xf>
    <xf numFmtId="0" fontId="41" fillId="11" borderId="1" xfId="0" applyFont="1" applyFill="1" applyBorder="1" applyAlignment="1">
      <alignment horizontal="left" vertical="center"/>
    </xf>
    <xf numFmtId="0" fontId="41" fillId="0" borderId="0" xfId="0" applyFont="1" applyAlignment="1">
      <alignment vertical="center"/>
    </xf>
    <xf numFmtId="0" fontId="41" fillId="6" borderId="1" xfId="0" applyFont="1" applyFill="1" applyBorder="1" applyAlignment="1">
      <alignment vertical="center" wrapText="1"/>
    </xf>
    <xf numFmtId="0" fontId="41" fillId="6" borderId="1" xfId="0" applyFont="1" applyFill="1" applyBorder="1" applyAlignment="1">
      <alignment vertical="center"/>
    </xf>
    <xf numFmtId="0" fontId="41" fillId="11" borderId="1" xfId="0" applyFont="1" applyFill="1" applyBorder="1" applyAlignment="1">
      <alignment horizontal="left" wrapText="1"/>
    </xf>
    <xf numFmtId="0" fontId="14" fillId="34" borderId="2" xfId="0" applyFont="1" applyFill="1" applyBorder="1" applyAlignment="1">
      <alignment horizontal="center" vertical="center" wrapText="1"/>
    </xf>
    <xf numFmtId="0" fontId="14" fillId="35" borderId="2" xfId="0" applyFont="1" applyFill="1" applyBorder="1" applyAlignment="1">
      <alignment horizontal="center" vertical="center" wrapText="1"/>
    </xf>
    <xf numFmtId="0" fontId="7" fillId="35" borderId="2" xfId="0" applyFont="1" applyFill="1" applyBorder="1" applyAlignment="1">
      <alignment horizontal="center" vertical="center" wrapText="1"/>
    </xf>
    <xf numFmtId="0" fontId="7" fillId="34" borderId="2" xfId="0" applyFont="1" applyFill="1" applyBorder="1" applyAlignment="1">
      <alignment horizontal="center" vertical="center" wrapText="1"/>
    </xf>
    <xf numFmtId="9" fontId="41" fillId="6" borderId="1" xfId="4" applyFont="1" applyFill="1" applyBorder="1" applyAlignment="1">
      <alignment horizontal="left" vertical="center" wrapText="1"/>
    </xf>
    <xf numFmtId="9" fontId="41" fillId="11" borderId="1" xfId="4" applyFont="1" applyFill="1" applyBorder="1" applyAlignment="1">
      <alignment horizontal="left" vertical="center"/>
    </xf>
    <xf numFmtId="2" fontId="2" fillId="11" borderId="1" xfId="0" applyNumberFormat="1" applyFont="1" applyFill="1" applyBorder="1" applyAlignment="1">
      <alignment horizontal="left" vertical="center"/>
    </xf>
    <xf numFmtId="0" fontId="17" fillId="19" borderId="18" xfId="0" applyFont="1" applyFill="1" applyBorder="1" applyAlignment="1">
      <alignment horizontal="center" wrapText="1"/>
    </xf>
    <xf numFmtId="0" fontId="17" fillId="19" borderId="18" xfId="0" applyFont="1" applyFill="1" applyBorder="1" applyAlignment="1">
      <alignment horizontal="center" wrapText="1"/>
    </xf>
    <xf numFmtId="0" fontId="14" fillId="36"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25" borderId="2" xfId="0" applyFont="1" applyFill="1" applyBorder="1" applyAlignment="1">
      <alignment horizontal="center" vertical="center" wrapText="1"/>
    </xf>
    <xf numFmtId="0" fontId="14" fillId="37" borderId="2" xfId="0" applyFont="1" applyFill="1" applyBorder="1" applyAlignment="1">
      <alignment horizontal="center" vertical="center" wrapText="1"/>
    </xf>
    <xf numFmtId="0" fontId="38" fillId="27" borderId="1" xfId="0" applyFont="1" applyFill="1" applyBorder="1" applyAlignment="1">
      <alignment horizontal="center" vertical="center"/>
    </xf>
    <xf numFmtId="0" fontId="43" fillId="0" borderId="1" xfId="0" applyFont="1" applyFill="1" applyBorder="1" applyAlignment="1">
      <alignment horizontal="left" vertical="center" wrapText="1"/>
    </xf>
    <xf numFmtId="0" fontId="42" fillId="0" borderId="1" xfId="0" applyFont="1" applyFill="1" applyBorder="1" applyAlignment="1">
      <alignment horizontal="left" vertical="center"/>
    </xf>
    <xf numFmtId="0" fontId="42" fillId="0" borderId="1" xfId="0" applyFont="1" applyBorder="1" applyAlignment="1">
      <alignment horizontal="left" vertical="center"/>
    </xf>
    <xf numFmtId="0" fontId="42" fillId="11" borderId="1" xfId="0" applyFont="1" applyFill="1" applyBorder="1" applyAlignment="1">
      <alignment horizontal="left" vertical="center"/>
    </xf>
    <xf numFmtId="0" fontId="42" fillId="11"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3" fontId="42" fillId="0" borderId="1" xfId="0" applyNumberFormat="1" applyFont="1" applyFill="1" applyBorder="1" applyAlignment="1">
      <alignment horizontal="left" vertical="center"/>
    </xf>
    <xf numFmtId="0" fontId="42" fillId="0" borderId="0" xfId="0" applyFont="1" applyAlignment="1">
      <alignment horizontal="left" vertical="center"/>
    </xf>
    <xf numFmtId="0" fontId="43" fillId="11" borderId="1" xfId="0" applyFont="1" applyFill="1" applyBorder="1" applyAlignment="1">
      <alignment horizontal="left" vertical="center" wrapText="1"/>
    </xf>
    <xf numFmtId="0" fontId="42" fillId="32" borderId="1" xfId="0" applyFont="1" applyFill="1" applyBorder="1" applyAlignment="1">
      <alignment horizontal="left" vertical="center" wrapText="1"/>
    </xf>
    <xf numFmtId="3" fontId="42" fillId="11" borderId="1" xfId="0" applyNumberFormat="1" applyFont="1" applyFill="1" applyBorder="1" applyAlignment="1">
      <alignment horizontal="left" vertical="center"/>
    </xf>
    <xf numFmtId="3" fontId="2"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3" fontId="42" fillId="0" borderId="1" xfId="0" applyNumberFormat="1" applyFont="1" applyFill="1" applyBorder="1" applyAlignment="1">
      <alignment horizontal="left" vertical="center" wrapText="1"/>
    </xf>
    <xf numFmtId="0" fontId="42" fillId="0" borderId="0" xfId="0" applyFont="1" applyFill="1" applyAlignment="1">
      <alignment horizontal="left" vertical="center"/>
    </xf>
    <xf numFmtId="0" fontId="42" fillId="38" borderId="1" xfId="0" applyFont="1" applyFill="1" applyBorder="1" applyAlignment="1">
      <alignment horizontal="left" vertical="center"/>
    </xf>
    <xf numFmtId="0" fontId="15" fillId="33" borderId="1" xfId="0" applyFont="1" applyFill="1" applyBorder="1" applyAlignment="1">
      <alignment horizontal="left" vertical="center"/>
    </xf>
    <xf numFmtId="164" fontId="2" fillId="11" borderId="1" xfId="0" applyNumberFormat="1" applyFont="1" applyFill="1" applyBorder="1" applyAlignment="1">
      <alignment horizontal="left" vertical="center"/>
    </xf>
    <xf numFmtId="0" fontId="0" fillId="33" borderId="1" xfId="0" applyFill="1" applyBorder="1" applyAlignment="1">
      <alignment horizontal="left" vertical="center"/>
    </xf>
    <xf numFmtId="0" fontId="11" fillId="3" borderId="0" xfId="0" applyFont="1" applyFill="1" applyAlignment="1">
      <alignment horizontal="center"/>
    </xf>
    <xf numFmtId="0" fontId="4" fillId="12" borderId="0"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7" fillId="22" borderId="17" xfId="0" applyFont="1" applyFill="1" applyBorder="1" applyAlignment="1">
      <alignment horizontal="center" wrapText="1"/>
    </xf>
    <xf numFmtId="0" fontId="17" fillId="22" borderId="13" xfId="0" applyFont="1" applyFill="1" applyBorder="1" applyAlignment="1">
      <alignment horizontal="center" wrapText="1"/>
    </xf>
    <xf numFmtId="0" fontId="17" fillId="19" borderId="17" xfId="0" applyFont="1" applyFill="1" applyBorder="1" applyAlignment="1">
      <alignment horizontal="center"/>
    </xf>
    <xf numFmtId="0" fontId="17" fillId="19" borderId="18" xfId="0" applyFont="1" applyFill="1" applyBorder="1" applyAlignment="1">
      <alignment horizontal="center"/>
    </xf>
    <xf numFmtId="0" fontId="17" fillId="19" borderId="13" xfId="0" applyFont="1" applyFill="1" applyBorder="1" applyAlignment="1">
      <alignment horizontal="center"/>
    </xf>
    <xf numFmtId="0" fontId="16" fillId="19" borderId="19" xfId="0" applyFont="1" applyFill="1" applyBorder="1" applyAlignment="1">
      <alignment horizontal="center" wrapText="1"/>
    </xf>
    <xf numFmtId="0" fontId="16" fillId="19" borderId="20" xfId="0" applyFont="1" applyFill="1" applyBorder="1" applyAlignment="1">
      <alignment horizontal="center" wrapText="1"/>
    </xf>
    <xf numFmtId="0" fontId="16" fillId="19" borderId="21" xfId="0" applyFont="1" applyFill="1" applyBorder="1" applyAlignment="1">
      <alignment horizontal="center" wrapText="1"/>
    </xf>
    <xf numFmtId="0" fontId="17" fillId="34" borderId="17" xfId="0" applyFont="1" applyFill="1" applyBorder="1" applyAlignment="1">
      <alignment horizontal="center" wrapText="1"/>
    </xf>
    <xf numFmtId="0" fontId="17" fillId="34" borderId="18" xfId="0" applyFont="1" applyFill="1" applyBorder="1" applyAlignment="1">
      <alignment horizontal="center" wrapText="1"/>
    </xf>
    <xf numFmtId="0" fontId="17" fillId="34" borderId="13" xfId="0" applyFont="1" applyFill="1" applyBorder="1" applyAlignment="1">
      <alignment horizontal="center" wrapText="1"/>
    </xf>
    <xf numFmtId="0" fontId="10" fillId="20" borderId="16" xfId="0" applyFont="1" applyFill="1" applyBorder="1" applyAlignment="1">
      <alignment horizontal="center" vertical="center"/>
    </xf>
    <xf numFmtId="0" fontId="10" fillId="20" borderId="0" xfId="0" applyFont="1" applyFill="1" applyBorder="1" applyAlignment="1">
      <alignment horizontal="center" vertical="center"/>
    </xf>
    <xf numFmtId="0" fontId="17" fillId="35" borderId="17" xfId="0" applyFont="1" applyFill="1" applyBorder="1" applyAlignment="1">
      <alignment horizontal="center" wrapText="1"/>
    </xf>
    <xf numFmtId="0" fontId="17" fillId="35" borderId="18" xfId="0" applyFont="1" applyFill="1" applyBorder="1" applyAlignment="1">
      <alignment horizontal="center" wrapText="1"/>
    </xf>
    <xf numFmtId="0" fontId="17" fillId="35" borderId="13" xfId="0" applyFont="1" applyFill="1" applyBorder="1" applyAlignment="1">
      <alignment horizontal="center" wrapText="1"/>
    </xf>
    <xf numFmtId="0" fontId="17" fillId="19" borderId="17" xfId="0" applyFont="1" applyFill="1" applyBorder="1" applyAlignment="1">
      <alignment horizontal="center" wrapText="1"/>
    </xf>
    <xf numFmtId="0" fontId="17" fillId="19" borderId="18" xfId="0" applyFont="1" applyFill="1" applyBorder="1" applyAlignment="1">
      <alignment horizontal="center" wrapText="1"/>
    </xf>
    <xf numFmtId="0" fontId="17" fillId="19" borderId="13" xfId="0" applyFont="1" applyFill="1" applyBorder="1" applyAlignment="1">
      <alignment horizontal="center" wrapText="1"/>
    </xf>
    <xf numFmtId="0" fontId="17" fillId="22" borderId="17" xfId="0" applyFont="1" applyFill="1" applyBorder="1" applyAlignment="1">
      <alignment horizontal="center"/>
    </xf>
    <xf numFmtId="0" fontId="17" fillId="22" borderId="18" xfId="0" applyFont="1" applyFill="1" applyBorder="1" applyAlignment="1">
      <alignment horizontal="center"/>
    </xf>
    <xf numFmtId="0" fontId="17" fillId="22" borderId="13" xfId="0" applyFont="1" applyFill="1" applyBorder="1" applyAlignment="1">
      <alignment horizontal="center"/>
    </xf>
    <xf numFmtId="0" fontId="17" fillId="36" borderId="17" xfId="0" applyFont="1" applyFill="1" applyBorder="1" applyAlignment="1">
      <alignment horizontal="center" wrapText="1"/>
    </xf>
    <xf numFmtId="0" fontId="17" fillId="36" borderId="18" xfId="0" applyFont="1" applyFill="1" applyBorder="1" applyAlignment="1">
      <alignment horizontal="center" wrapText="1"/>
    </xf>
    <xf numFmtId="0" fontId="17" fillId="36" borderId="13" xfId="0" applyFont="1" applyFill="1" applyBorder="1" applyAlignment="1">
      <alignment horizontal="center" wrapText="1"/>
    </xf>
    <xf numFmtId="0" fontId="29" fillId="3" borderId="0" xfId="0" applyFont="1" applyFill="1" applyAlignment="1">
      <alignment horizontal="center"/>
    </xf>
    <xf numFmtId="0" fontId="17" fillId="37" borderId="17" xfId="0" applyFont="1" applyFill="1" applyBorder="1" applyAlignment="1">
      <alignment horizontal="center" wrapText="1"/>
    </xf>
    <xf numFmtId="0" fontId="17" fillId="37" borderId="18" xfId="0" applyFont="1" applyFill="1" applyBorder="1" applyAlignment="1">
      <alignment horizontal="center" wrapText="1"/>
    </xf>
    <xf numFmtId="0" fontId="17" fillId="37" borderId="13" xfId="0" applyFont="1" applyFill="1" applyBorder="1" applyAlignment="1">
      <alignment horizontal="center" wrapText="1"/>
    </xf>
    <xf numFmtId="0" fontId="12" fillId="3" borderId="0" xfId="0" applyFont="1" applyFill="1" applyAlignment="1">
      <alignment horizontal="center"/>
    </xf>
    <xf numFmtId="0" fontId="25" fillId="3" borderId="0" xfId="0" applyFont="1" applyFill="1" applyAlignment="1">
      <alignment horizontal="center"/>
    </xf>
    <xf numFmtId="0" fontId="26" fillId="12" borderId="0" xfId="0" applyFont="1" applyFill="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applyAlignment="1">
      <alignment horizontal="center" vertical="center" wrapText="1"/>
    </xf>
  </cellXfs>
  <cellStyles count="5">
    <cellStyle name="Normal" xfId="0" builtinId="0"/>
    <cellStyle name="Normal 2" xfId="3"/>
    <cellStyle name="Normal 2 2" xfId="2"/>
    <cellStyle name="Normal_141008Reportes Cuadros Institucionales-sectorialesADV" xfId="1"/>
    <cellStyle name="Porcentaje" xfId="4" builtinId="5"/>
  </cellStyles>
  <dxfs count="0"/>
  <tableStyles count="0" defaultTableStyle="TableStyleMedium2" defaultPivotStyle="PivotStyleLight16"/>
  <colors>
    <mruColors>
      <color rgb="FF008000"/>
      <color rgb="FFEB700B"/>
      <color rgb="FF5F9127"/>
      <color rgb="FF7CBF33"/>
      <color rgb="FF009900"/>
      <color rgb="FF2F491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4"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7"/>
  <sheetViews>
    <sheetView topLeftCell="N1" zoomScaleNormal="100" workbookViewId="0">
      <pane ySplit="6" topLeftCell="A7" activePane="bottomLeft" state="frozen"/>
      <selection pane="bottomLeft" activeCell="AB14" sqref="AB14"/>
    </sheetView>
  </sheetViews>
  <sheetFormatPr baseColWidth="10" defaultRowHeight="15" x14ac:dyDescent="0.25"/>
  <cols>
    <col min="2" max="2" width="14.140625" customWidth="1"/>
    <col min="3" max="3" width="7.7109375" customWidth="1"/>
    <col min="4" max="4" width="14.140625" customWidth="1"/>
    <col min="5" max="5" width="15.28515625" customWidth="1"/>
    <col min="6" max="6" width="5.85546875" customWidth="1"/>
    <col min="7" max="7" width="14.140625" customWidth="1"/>
    <col min="8" max="8" width="6.7109375" customWidth="1"/>
    <col min="9" max="9" width="20.28515625" customWidth="1"/>
    <col min="10" max="10" width="6.85546875" customWidth="1"/>
    <col min="11" max="11" width="18.28515625" customWidth="1"/>
    <col min="13" max="13" width="14.5703125" style="37" customWidth="1"/>
    <col min="14" max="14" width="10.42578125" customWidth="1"/>
    <col min="15" max="15" width="22.7109375" customWidth="1"/>
    <col min="17" max="17" width="13" customWidth="1"/>
    <col min="18" max="18" width="14.7109375" customWidth="1"/>
    <col min="19" max="19" width="22" customWidth="1"/>
    <col min="27" max="27" width="12.7109375" customWidth="1"/>
    <col min="28" max="29" width="17.5703125" style="77" customWidth="1"/>
  </cols>
  <sheetData>
    <row r="1" spans="1:29" ht="33.75" customHeight="1" x14ac:dyDescent="0.7">
      <c r="A1" s="4"/>
      <c r="B1" s="4"/>
      <c r="C1" s="33" t="s">
        <v>129</v>
      </c>
      <c r="D1" s="34"/>
      <c r="E1" s="34"/>
      <c r="F1" s="34"/>
      <c r="G1" s="34"/>
      <c r="H1" s="34"/>
      <c r="I1" s="34"/>
      <c r="J1" s="34"/>
      <c r="K1" s="34"/>
      <c r="L1" s="34"/>
      <c r="M1" s="72"/>
      <c r="N1" s="34"/>
      <c r="O1" s="34"/>
      <c r="P1" s="13"/>
      <c r="Q1" s="13"/>
      <c r="R1" s="12"/>
      <c r="S1" s="12"/>
      <c r="T1" s="181" t="s">
        <v>27</v>
      </c>
      <c r="U1" s="181"/>
      <c r="V1" s="181"/>
      <c r="W1" s="181"/>
      <c r="X1" s="181"/>
      <c r="Y1" s="181"/>
      <c r="Z1" s="181"/>
      <c r="AA1" s="117"/>
      <c r="AB1" s="75"/>
      <c r="AC1" s="75"/>
    </row>
    <row r="2" spans="1:29" ht="38.25" thickBot="1" x14ac:dyDescent="0.55000000000000004">
      <c r="A2" s="4"/>
      <c r="B2" s="4"/>
      <c r="C2" s="180" t="s">
        <v>26</v>
      </c>
      <c r="D2" s="180"/>
      <c r="E2" s="180"/>
      <c r="F2" s="180"/>
      <c r="G2" s="180"/>
      <c r="H2" s="180"/>
      <c r="I2" s="180"/>
      <c r="J2" s="180"/>
      <c r="K2" s="180"/>
      <c r="L2" s="180"/>
      <c r="M2" s="180"/>
      <c r="N2" s="180"/>
      <c r="O2" s="180"/>
      <c r="P2" s="15"/>
      <c r="Q2" s="15"/>
      <c r="R2" s="14"/>
      <c r="S2" s="14"/>
      <c r="T2" s="14"/>
      <c r="U2" s="14"/>
      <c r="V2" s="14"/>
      <c r="W2" s="14"/>
      <c r="X2" s="4"/>
      <c r="Y2" s="5" t="s">
        <v>19</v>
      </c>
      <c r="Z2" s="5" t="s">
        <v>20</v>
      </c>
      <c r="AA2" s="129" t="s">
        <v>430</v>
      </c>
      <c r="AB2" s="75"/>
      <c r="AC2" s="75"/>
    </row>
    <row r="3" spans="1:29" x14ac:dyDescent="0.25">
      <c r="A3" s="4"/>
      <c r="B3" s="4"/>
      <c r="C3" s="4"/>
      <c r="D3" s="4"/>
      <c r="E3" s="4"/>
      <c r="F3" s="4"/>
      <c r="G3" s="4"/>
      <c r="H3" s="4"/>
      <c r="I3" s="4"/>
      <c r="J3" s="4"/>
      <c r="K3" s="4"/>
      <c r="L3" s="4"/>
      <c r="M3" s="73"/>
      <c r="N3" s="4"/>
      <c r="O3" s="4"/>
      <c r="P3" s="4"/>
      <c r="Q3" s="4"/>
      <c r="R3" s="4"/>
      <c r="S3" s="4"/>
      <c r="T3" s="4"/>
      <c r="U3" s="4"/>
      <c r="V3" s="4"/>
      <c r="W3" s="4"/>
      <c r="X3" s="4"/>
      <c r="Y3" s="6" t="s">
        <v>21</v>
      </c>
      <c r="Z3" s="7" t="s">
        <v>22</v>
      </c>
      <c r="AA3" s="130" t="s">
        <v>431</v>
      </c>
      <c r="AB3" s="75"/>
      <c r="AC3" s="75"/>
    </row>
    <row r="4" spans="1:29" ht="16.5" thickBot="1" x14ac:dyDescent="0.3">
      <c r="A4" s="4"/>
      <c r="B4" s="4"/>
      <c r="C4" s="179" t="s">
        <v>34</v>
      </c>
      <c r="D4" s="179"/>
      <c r="E4" s="179"/>
      <c r="F4" s="179"/>
      <c r="G4" s="179"/>
      <c r="H4" s="179"/>
      <c r="I4" s="179"/>
      <c r="J4" s="179"/>
      <c r="K4" s="179"/>
      <c r="L4" s="179"/>
      <c r="M4" s="179"/>
      <c r="N4" s="179"/>
      <c r="O4" s="179"/>
      <c r="P4" s="4"/>
      <c r="Q4" s="4"/>
      <c r="R4" s="4"/>
      <c r="S4" s="4"/>
      <c r="T4" s="4"/>
      <c r="U4" s="4"/>
      <c r="V4" s="4"/>
      <c r="W4" s="4"/>
      <c r="X4" s="4"/>
      <c r="Y4" s="8" t="s">
        <v>23</v>
      </c>
      <c r="Z4" s="9" t="s">
        <v>24</v>
      </c>
      <c r="AA4" s="130" t="s">
        <v>432</v>
      </c>
      <c r="AB4" s="75"/>
      <c r="AC4" s="75"/>
    </row>
    <row r="5" spans="1:29" ht="15.75" thickBot="1" x14ac:dyDescent="0.3">
      <c r="A5" s="4"/>
      <c r="B5" s="4"/>
      <c r="C5" s="4"/>
      <c r="D5" s="4"/>
      <c r="E5" s="4"/>
      <c r="F5" s="4"/>
      <c r="G5" s="4"/>
      <c r="H5" s="4"/>
      <c r="I5" s="4"/>
      <c r="J5" s="4"/>
      <c r="K5" s="4"/>
      <c r="L5" s="4"/>
      <c r="M5" s="73"/>
      <c r="N5" s="4"/>
      <c r="O5" s="4"/>
      <c r="P5" s="4"/>
      <c r="Q5" s="4"/>
      <c r="R5" s="4"/>
      <c r="S5" s="4"/>
      <c r="T5" s="4"/>
      <c r="U5" s="4"/>
      <c r="V5" s="4"/>
      <c r="W5" s="4"/>
      <c r="X5" s="4"/>
      <c r="Y5" s="10" t="s">
        <v>25</v>
      </c>
      <c r="Z5" s="11">
        <v>100</v>
      </c>
      <c r="AA5" s="130" t="s">
        <v>433</v>
      </c>
      <c r="AB5" s="75"/>
      <c r="AC5" s="75"/>
    </row>
    <row r="6" spans="1:29" s="56" customFormat="1" ht="60.75" customHeight="1" x14ac:dyDescent="0.25">
      <c r="A6" s="57" t="s">
        <v>0</v>
      </c>
      <c r="B6" s="58" t="s">
        <v>6</v>
      </c>
      <c r="C6" s="57" t="s">
        <v>1</v>
      </c>
      <c r="D6" s="60" t="s">
        <v>8</v>
      </c>
      <c r="E6" s="60" t="s">
        <v>130</v>
      </c>
      <c r="F6" s="61" t="s">
        <v>18</v>
      </c>
      <c r="G6" s="61" t="s">
        <v>2</v>
      </c>
      <c r="H6" s="62" t="s">
        <v>1</v>
      </c>
      <c r="I6" s="63" t="s">
        <v>3</v>
      </c>
      <c r="J6" s="61" t="s">
        <v>28</v>
      </c>
      <c r="K6" s="61" t="s">
        <v>4</v>
      </c>
      <c r="L6" s="62" t="s">
        <v>1</v>
      </c>
      <c r="M6" s="74" t="s">
        <v>5</v>
      </c>
      <c r="N6" s="64" t="s">
        <v>39</v>
      </c>
      <c r="O6" s="61" t="s">
        <v>7</v>
      </c>
      <c r="P6" s="65" t="s">
        <v>29</v>
      </c>
      <c r="Q6" s="59" t="s">
        <v>53</v>
      </c>
      <c r="R6" s="16" t="s">
        <v>40</v>
      </c>
      <c r="S6" s="1" t="s">
        <v>10</v>
      </c>
      <c r="T6" s="2" t="s">
        <v>11</v>
      </c>
      <c r="U6" s="3" t="s">
        <v>12</v>
      </c>
      <c r="V6" s="2" t="s">
        <v>13</v>
      </c>
      <c r="W6" s="3" t="s">
        <v>14</v>
      </c>
      <c r="X6" s="2" t="s">
        <v>15</v>
      </c>
      <c r="Y6" s="3" t="s">
        <v>16</v>
      </c>
      <c r="Z6" s="63" t="s">
        <v>434</v>
      </c>
      <c r="AA6" s="63" t="s">
        <v>435</v>
      </c>
      <c r="AB6" s="76" t="s">
        <v>17</v>
      </c>
      <c r="AC6" s="76" t="s">
        <v>289</v>
      </c>
    </row>
    <row r="7" spans="1:29" s="89" customFormat="1" ht="101.25" customHeight="1" x14ac:dyDescent="0.25">
      <c r="A7" s="69">
        <v>1</v>
      </c>
      <c r="B7" s="69" t="s">
        <v>318</v>
      </c>
      <c r="C7" s="69">
        <v>2</v>
      </c>
      <c r="D7" s="68" t="s">
        <v>319</v>
      </c>
      <c r="E7" s="68" t="s">
        <v>414</v>
      </c>
      <c r="F7" s="68">
        <v>72</v>
      </c>
      <c r="G7" s="70" t="s">
        <v>322</v>
      </c>
      <c r="H7" s="69" t="s">
        <v>320</v>
      </c>
      <c r="I7" s="70" t="s">
        <v>365</v>
      </c>
      <c r="J7" s="69" t="s">
        <v>321</v>
      </c>
      <c r="K7" s="70" t="s">
        <v>366</v>
      </c>
      <c r="L7" s="69">
        <v>1</v>
      </c>
      <c r="M7" s="70" t="s">
        <v>367</v>
      </c>
      <c r="N7" s="69" t="s">
        <v>400</v>
      </c>
      <c r="O7" s="70" t="s">
        <v>323</v>
      </c>
      <c r="P7" s="70" t="s">
        <v>324</v>
      </c>
      <c r="Q7" s="88" t="s">
        <v>325</v>
      </c>
      <c r="R7" s="70" t="s">
        <v>326</v>
      </c>
      <c r="S7" s="70" t="s">
        <v>327</v>
      </c>
      <c r="T7" s="69">
        <v>92605</v>
      </c>
      <c r="U7" s="69">
        <v>94814</v>
      </c>
      <c r="V7" s="69">
        <v>26121</v>
      </c>
      <c r="W7" s="69">
        <f>+V7/4</f>
        <v>6530.25</v>
      </c>
      <c r="X7" s="69">
        <f t="shared" ref="X7:X13" si="0">+W7/V7*100</f>
        <v>25</v>
      </c>
      <c r="Y7" s="69">
        <f t="shared" ref="Y7:Y12" si="1">+W7/U7*100</f>
        <v>6.8874322357457762</v>
      </c>
      <c r="Z7" s="87"/>
      <c r="AA7" s="131"/>
      <c r="AB7" s="85" t="s">
        <v>534</v>
      </c>
      <c r="AC7" s="70" t="s">
        <v>497</v>
      </c>
    </row>
    <row r="8" spans="1:29" s="89" customFormat="1" ht="98.25" customHeight="1" x14ac:dyDescent="0.25">
      <c r="A8" s="86">
        <v>1</v>
      </c>
      <c r="B8" s="86" t="s">
        <v>318</v>
      </c>
      <c r="C8" s="86">
        <v>3</v>
      </c>
      <c r="D8" s="90" t="s">
        <v>328</v>
      </c>
      <c r="E8" s="66" t="s">
        <v>415</v>
      </c>
      <c r="F8" s="86">
        <v>73</v>
      </c>
      <c r="G8" s="90" t="s">
        <v>329</v>
      </c>
      <c r="H8" s="86" t="s">
        <v>320</v>
      </c>
      <c r="I8" s="66" t="s">
        <v>365</v>
      </c>
      <c r="J8" s="66" t="s">
        <v>321</v>
      </c>
      <c r="K8" s="66" t="s">
        <v>366</v>
      </c>
      <c r="L8" s="66">
        <v>2</v>
      </c>
      <c r="M8" s="66" t="s">
        <v>368</v>
      </c>
      <c r="N8" s="91" t="s">
        <v>401</v>
      </c>
      <c r="O8" s="66" t="s">
        <v>330</v>
      </c>
      <c r="P8" s="66" t="s">
        <v>331</v>
      </c>
      <c r="Q8" s="66" t="s">
        <v>325</v>
      </c>
      <c r="R8" s="66" t="s">
        <v>332</v>
      </c>
      <c r="S8" s="66" t="s">
        <v>333</v>
      </c>
      <c r="T8" s="66">
        <v>92605</v>
      </c>
      <c r="U8" s="66">
        <v>94814</v>
      </c>
      <c r="V8" s="91">
        <v>26121</v>
      </c>
      <c r="W8" s="91">
        <f>+V8/4</f>
        <v>6530.25</v>
      </c>
      <c r="X8" s="91">
        <f t="shared" si="0"/>
        <v>25</v>
      </c>
      <c r="Y8" s="91">
        <f t="shared" si="1"/>
        <v>6.8874322357457762</v>
      </c>
      <c r="Z8" s="87"/>
      <c r="AA8" s="131"/>
      <c r="AB8" s="85" t="s">
        <v>534</v>
      </c>
      <c r="AC8" s="70" t="s">
        <v>497</v>
      </c>
    </row>
    <row r="9" spans="1:29" s="67" customFormat="1" ht="127.5" x14ac:dyDescent="0.25">
      <c r="A9" s="69">
        <v>1</v>
      </c>
      <c r="B9" s="69" t="s">
        <v>334</v>
      </c>
      <c r="C9" s="69">
        <v>1</v>
      </c>
      <c r="D9" s="68" t="s">
        <v>335</v>
      </c>
      <c r="E9" s="68" t="s">
        <v>416</v>
      </c>
      <c r="F9" s="68">
        <v>74</v>
      </c>
      <c r="G9" s="68" t="s">
        <v>336</v>
      </c>
      <c r="H9" s="69" t="s">
        <v>320</v>
      </c>
      <c r="I9" s="70" t="s">
        <v>365</v>
      </c>
      <c r="J9" s="69" t="s">
        <v>321</v>
      </c>
      <c r="K9" s="70" t="s">
        <v>366</v>
      </c>
      <c r="L9" s="69">
        <v>3</v>
      </c>
      <c r="M9" s="70" t="s">
        <v>369</v>
      </c>
      <c r="N9" s="69" t="s">
        <v>402</v>
      </c>
      <c r="O9" s="70" t="s">
        <v>499</v>
      </c>
      <c r="P9" s="70" t="s">
        <v>338</v>
      </c>
      <c r="Q9" s="70" t="s">
        <v>325</v>
      </c>
      <c r="R9" s="70" t="s">
        <v>339</v>
      </c>
      <c r="S9" s="70" t="s">
        <v>340</v>
      </c>
      <c r="T9" s="69">
        <v>734</v>
      </c>
      <c r="U9" s="69">
        <f>+T9/10</f>
        <v>73.400000000000006</v>
      </c>
      <c r="V9" s="69">
        <f>+T9/10</f>
        <v>73.400000000000006</v>
      </c>
      <c r="W9" s="69">
        <f>+'POA FORMATO 2'!Q10+'POA FORMATO 2'!S10+'POA FORMATO 2'!U10+'POA FORMATO 2'!W10+'POA FORMATO 2'!Y10+'POA FORMATO 2'!AA10+'POA FORMATO 2'!AC10+'POA FORMATO 2'!AE10+'POA FORMATO 2'!AG10+'POA FORMATO 2'!AI10+'POA FORMATO 2'!AK10+'POA FORMATO 2'!AM10</f>
        <v>254</v>
      </c>
      <c r="X9" s="69">
        <f t="shared" si="0"/>
        <v>346.04904632152585</v>
      </c>
      <c r="Y9" s="69">
        <f t="shared" si="1"/>
        <v>346.04904632152585</v>
      </c>
      <c r="Z9" s="132"/>
      <c r="AA9" s="178"/>
      <c r="AB9" s="85" t="s">
        <v>534</v>
      </c>
      <c r="AC9" s="70" t="s">
        <v>497</v>
      </c>
    </row>
    <row r="10" spans="1:29" s="89" customFormat="1" ht="150.75" customHeight="1" x14ac:dyDescent="0.25">
      <c r="A10" s="86">
        <v>1</v>
      </c>
      <c r="B10" s="86" t="s">
        <v>334</v>
      </c>
      <c r="C10" s="86">
        <v>2</v>
      </c>
      <c r="D10" s="90" t="s">
        <v>341</v>
      </c>
      <c r="E10" s="66" t="s">
        <v>417</v>
      </c>
      <c r="F10" s="86">
        <v>75</v>
      </c>
      <c r="G10" s="90" t="s">
        <v>342</v>
      </c>
      <c r="H10" s="86" t="s">
        <v>320</v>
      </c>
      <c r="I10" s="66" t="s">
        <v>365</v>
      </c>
      <c r="J10" s="66" t="s">
        <v>321</v>
      </c>
      <c r="K10" s="66" t="s">
        <v>366</v>
      </c>
      <c r="L10" s="66">
        <v>4</v>
      </c>
      <c r="M10" s="66" t="s">
        <v>370</v>
      </c>
      <c r="N10" s="91" t="s">
        <v>403</v>
      </c>
      <c r="O10" s="66" t="s">
        <v>323</v>
      </c>
      <c r="P10" s="66" t="s">
        <v>423</v>
      </c>
      <c r="Q10" s="66" t="s">
        <v>325</v>
      </c>
      <c r="R10" s="66" t="s">
        <v>343</v>
      </c>
      <c r="S10" s="66" t="s">
        <v>344</v>
      </c>
      <c r="T10" s="66">
        <v>92605</v>
      </c>
      <c r="U10" s="66">
        <v>94814</v>
      </c>
      <c r="V10" s="66">
        <v>26121</v>
      </c>
      <c r="W10" s="66">
        <f>+V10/4</f>
        <v>6530.25</v>
      </c>
      <c r="X10" s="91">
        <f t="shared" si="0"/>
        <v>25</v>
      </c>
      <c r="Y10" s="91">
        <f t="shared" si="1"/>
        <v>6.8874322357457762</v>
      </c>
      <c r="Z10" s="132"/>
      <c r="AA10" s="178"/>
      <c r="AB10" s="85" t="s">
        <v>534</v>
      </c>
      <c r="AC10" s="70" t="s">
        <v>497</v>
      </c>
    </row>
    <row r="11" spans="1:29" s="67" customFormat="1" ht="89.25" x14ac:dyDescent="0.25">
      <c r="A11" s="69">
        <v>1</v>
      </c>
      <c r="B11" s="69" t="s">
        <v>345</v>
      </c>
      <c r="C11" s="69">
        <v>1</v>
      </c>
      <c r="D11" s="68" t="s">
        <v>346</v>
      </c>
      <c r="E11" s="68" t="s">
        <v>418</v>
      </c>
      <c r="F11" s="68">
        <v>76</v>
      </c>
      <c r="G11" s="68" t="s">
        <v>347</v>
      </c>
      <c r="H11" s="69" t="s">
        <v>320</v>
      </c>
      <c r="I11" s="70" t="s">
        <v>365</v>
      </c>
      <c r="J11" s="69" t="s">
        <v>321</v>
      </c>
      <c r="K11" s="70" t="s">
        <v>366</v>
      </c>
      <c r="L11" s="69">
        <v>5</v>
      </c>
      <c r="M11" s="70" t="s">
        <v>371</v>
      </c>
      <c r="N11" s="69" t="s">
        <v>404</v>
      </c>
      <c r="O11" s="70" t="s">
        <v>348</v>
      </c>
      <c r="P11" s="70" t="s">
        <v>349</v>
      </c>
      <c r="Q11" s="70" t="s">
        <v>325</v>
      </c>
      <c r="R11" s="70" t="s">
        <v>350</v>
      </c>
      <c r="S11" s="70" t="s">
        <v>351</v>
      </c>
      <c r="T11" s="69">
        <v>94814</v>
      </c>
      <c r="U11" s="69">
        <v>94814</v>
      </c>
      <c r="V11" s="69">
        <v>94814</v>
      </c>
      <c r="W11" s="92">
        <f>+V11/4</f>
        <v>23703.5</v>
      </c>
      <c r="X11" s="69">
        <f t="shared" si="0"/>
        <v>25</v>
      </c>
      <c r="Y11" s="69">
        <f t="shared" si="1"/>
        <v>25</v>
      </c>
      <c r="Z11" s="132"/>
      <c r="AA11" s="178"/>
      <c r="AB11" s="85" t="s">
        <v>534</v>
      </c>
      <c r="AC11" s="70" t="s">
        <v>497</v>
      </c>
    </row>
    <row r="12" spans="1:29" s="89" customFormat="1" ht="166.5" customHeight="1" x14ac:dyDescent="0.25">
      <c r="A12" s="86">
        <v>1</v>
      </c>
      <c r="B12" s="86" t="s">
        <v>345</v>
      </c>
      <c r="C12" s="86">
        <v>2</v>
      </c>
      <c r="D12" s="90" t="s">
        <v>352</v>
      </c>
      <c r="E12" s="66" t="s">
        <v>419</v>
      </c>
      <c r="F12" s="86">
        <v>77</v>
      </c>
      <c r="G12" s="90" t="s">
        <v>353</v>
      </c>
      <c r="H12" s="86" t="s">
        <v>320</v>
      </c>
      <c r="I12" s="66" t="s">
        <v>365</v>
      </c>
      <c r="J12" s="66" t="s">
        <v>321</v>
      </c>
      <c r="K12" s="66" t="s">
        <v>366</v>
      </c>
      <c r="L12" s="66">
        <v>6</v>
      </c>
      <c r="M12" s="66" t="s">
        <v>372</v>
      </c>
      <c r="N12" s="91" t="s">
        <v>405</v>
      </c>
      <c r="O12" s="66" t="s">
        <v>355</v>
      </c>
      <c r="P12" s="66" t="s">
        <v>361</v>
      </c>
      <c r="Q12" s="66" t="s">
        <v>325</v>
      </c>
      <c r="R12" s="66" t="s">
        <v>354</v>
      </c>
      <c r="S12" s="66" t="s">
        <v>356</v>
      </c>
      <c r="T12" s="66">
        <v>94814</v>
      </c>
      <c r="U12" s="66">
        <v>94814</v>
      </c>
      <c r="V12" s="66">
        <v>94814</v>
      </c>
      <c r="W12" s="66">
        <f>+V12/4</f>
        <v>23703.5</v>
      </c>
      <c r="X12" s="91">
        <f t="shared" si="0"/>
        <v>25</v>
      </c>
      <c r="Y12" s="91">
        <f t="shared" si="1"/>
        <v>25</v>
      </c>
      <c r="Z12" s="132"/>
      <c r="AA12" s="178"/>
      <c r="AB12" s="85" t="s">
        <v>535</v>
      </c>
      <c r="AC12" s="70" t="s">
        <v>497</v>
      </c>
    </row>
    <row r="13" spans="1:29" s="67" customFormat="1" ht="153" x14ac:dyDescent="0.25">
      <c r="A13" s="69">
        <v>1</v>
      </c>
      <c r="B13" s="69" t="s">
        <v>357</v>
      </c>
      <c r="C13" s="69">
        <v>1</v>
      </c>
      <c r="D13" s="68" t="s">
        <v>358</v>
      </c>
      <c r="E13" s="68" t="s">
        <v>420</v>
      </c>
      <c r="F13" s="68">
        <v>78</v>
      </c>
      <c r="G13" s="68" t="s">
        <v>359</v>
      </c>
      <c r="H13" s="69" t="s">
        <v>320</v>
      </c>
      <c r="I13" s="70" t="s">
        <v>365</v>
      </c>
      <c r="J13" s="69" t="s">
        <v>321</v>
      </c>
      <c r="K13" s="70" t="s">
        <v>366</v>
      </c>
      <c r="L13" s="69">
        <v>7</v>
      </c>
      <c r="M13" s="70" t="s">
        <v>373</v>
      </c>
      <c r="N13" s="69" t="s">
        <v>406</v>
      </c>
      <c r="O13" s="70" t="s">
        <v>360</v>
      </c>
      <c r="P13" s="70" t="s">
        <v>362</v>
      </c>
      <c r="Q13" s="70" t="s">
        <v>325</v>
      </c>
      <c r="R13" s="70" t="s">
        <v>363</v>
      </c>
      <c r="S13" s="70" t="s">
        <v>364</v>
      </c>
      <c r="T13" s="66">
        <v>94814</v>
      </c>
      <c r="U13" s="66">
        <v>94814</v>
      </c>
      <c r="V13" s="91">
        <v>94814</v>
      </c>
      <c r="W13" s="66">
        <f>+V13/4</f>
        <v>23703.5</v>
      </c>
      <c r="X13" s="91">
        <f t="shared" si="0"/>
        <v>25</v>
      </c>
      <c r="Y13" s="91">
        <f>+W13/U13*100</f>
        <v>25</v>
      </c>
      <c r="Z13" s="132"/>
      <c r="AA13" s="178"/>
      <c r="AB13" s="85" t="s">
        <v>534</v>
      </c>
      <c r="AC13" s="70" t="s">
        <v>497</v>
      </c>
    </row>
    <row r="17" spans="6:6" x14ac:dyDescent="0.25">
      <c r="F17" t="s">
        <v>41</v>
      </c>
    </row>
  </sheetData>
  <mergeCells count="3">
    <mergeCell ref="C4:O4"/>
    <mergeCell ref="C2:O2"/>
    <mergeCell ref="T1:Z1"/>
  </mergeCells>
  <pageMargins left="0.25" right="0.25" top="0.75" bottom="0.75" header="0.3" footer="0.3"/>
  <pageSetup paperSize="9"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0"/>
  <sheetViews>
    <sheetView tabSelected="1" view="pageBreakPreview" topLeftCell="T1" zoomScale="80" zoomScaleNormal="80" zoomScaleSheetLayoutView="80" workbookViewId="0">
      <pane ySplit="7" topLeftCell="A14" activePane="bottomLeft" state="frozen"/>
      <selection pane="bottomLeft" activeCell="AM15" activeCellId="2" sqref="AI15 AK15 AM15"/>
    </sheetView>
  </sheetViews>
  <sheetFormatPr baseColWidth="10" defaultRowHeight="15" x14ac:dyDescent="0.25"/>
  <cols>
    <col min="1" max="1" width="8.140625" customWidth="1"/>
    <col min="2" max="2" width="14.42578125" customWidth="1"/>
    <col min="3" max="3" width="9.28515625" customWidth="1"/>
    <col min="4" max="4" width="10.28515625" customWidth="1"/>
    <col min="5" max="5" width="12.28515625" customWidth="1"/>
    <col min="6" max="6" width="9.42578125" customWidth="1"/>
    <col min="7" max="7" width="13.140625" customWidth="1"/>
    <col min="8" max="8" width="8" customWidth="1"/>
    <col min="9" max="9" width="16.42578125" customWidth="1"/>
    <col min="11" max="11" width="25.140625" customWidth="1"/>
    <col min="17" max="17" width="8.7109375" customWidth="1"/>
    <col min="18" max="18" width="12.42578125" customWidth="1"/>
    <col min="19" max="19" width="8.7109375" customWidth="1"/>
    <col min="20" max="20" width="17" customWidth="1"/>
    <col min="21" max="21" width="8.7109375" customWidth="1"/>
    <col min="22" max="22" width="15.7109375" customWidth="1"/>
    <col min="23" max="23" width="10.42578125" customWidth="1"/>
    <col min="24" max="24" width="13" customWidth="1"/>
    <col min="25" max="25" width="10.42578125" customWidth="1"/>
    <col min="26" max="26" width="13" customWidth="1"/>
    <col min="27" max="27" width="10.42578125" customWidth="1"/>
    <col min="28" max="28" width="16.42578125" customWidth="1"/>
    <col min="29" max="40" width="12.5703125" customWidth="1"/>
    <col min="41" max="43" width="14" customWidth="1"/>
    <col min="44" max="51" width="13.28515625" customWidth="1"/>
    <col min="52" max="52" width="14.85546875" customWidth="1"/>
    <col min="53" max="57" width="13.42578125" customWidth="1"/>
    <col min="58" max="58" width="14.28515625" customWidth="1"/>
  </cols>
  <sheetData>
    <row r="1" spans="1:74" ht="37.5" customHeight="1" x14ac:dyDescent="0.6">
      <c r="A1" s="4"/>
      <c r="B1" s="4"/>
      <c r="C1" s="4"/>
      <c r="D1" s="207" t="s">
        <v>129</v>
      </c>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12"/>
      <c r="AQ1" s="12"/>
      <c r="AR1" s="12"/>
      <c r="AS1" s="181" t="s">
        <v>27</v>
      </c>
      <c r="AT1" s="181"/>
      <c r="AU1" s="181"/>
      <c r="AV1" s="181"/>
      <c r="AW1" s="181"/>
      <c r="AX1" s="181"/>
      <c r="AY1" s="181"/>
      <c r="AZ1" s="181"/>
      <c r="BA1" s="181"/>
      <c r="BB1" s="181"/>
      <c r="BC1" s="181"/>
      <c r="BD1" s="181"/>
      <c r="BE1" s="181"/>
      <c r="BF1" s="181"/>
      <c r="BG1" s="181"/>
      <c r="BH1" s="181"/>
      <c r="BI1" s="18"/>
      <c r="BJ1" s="18"/>
      <c r="BK1" s="18"/>
      <c r="BL1" s="18"/>
    </row>
    <row r="2" spans="1:74" ht="38.25" thickBot="1" x14ac:dyDescent="0.55000000000000004">
      <c r="A2" s="4"/>
      <c r="B2" s="4"/>
      <c r="C2" s="4"/>
      <c r="D2" s="180" t="s">
        <v>26</v>
      </c>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4"/>
      <c r="AQ2" s="14"/>
      <c r="AR2" s="14"/>
      <c r="AS2" s="14"/>
      <c r="AT2" s="14"/>
      <c r="AU2" s="14"/>
      <c r="AV2" s="14"/>
      <c r="AW2" s="14"/>
      <c r="AX2" s="14"/>
      <c r="AY2" s="14"/>
      <c r="AZ2" s="14"/>
      <c r="BA2" s="14"/>
      <c r="BB2" s="14"/>
      <c r="BC2" s="14"/>
      <c r="BD2" s="14"/>
      <c r="BE2" s="14"/>
      <c r="BF2" s="14"/>
      <c r="BG2" s="14"/>
      <c r="BH2" s="14"/>
      <c r="BI2" s="14"/>
      <c r="BJ2" s="14"/>
      <c r="BK2" s="5" t="s">
        <v>19</v>
      </c>
      <c r="BL2" s="5" t="s">
        <v>20</v>
      </c>
    </row>
    <row r="3" spans="1:74" x14ac:dyDescent="0.25">
      <c r="A3" s="4"/>
      <c r="B3" s="4"/>
      <c r="C3" s="4"/>
      <c r="D3" s="4" t="s">
        <v>33</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6" t="s">
        <v>21</v>
      </c>
      <c r="BL3" s="7" t="s">
        <v>22</v>
      </c>
    </row>
    <row r="4" spans="1:74" ht="16.5" thickBot="1" x14ac:dyDescent="0.3">
      <c r="A4" s="4"/>
      <c r="B4" s="4"/>
      <c r="C4" s="4"/>
      <c r="D4" s="179" t="s">
        <v>35</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26"/>
      <c r="AQ4" s="26"/>
      <c r="AR4" s="26"/>
      <c r="AS4" s="26"/>
      <c r="AT4" s="26"/>
      <c r="AU4" s="26"/>
      <c r="AV4" s="26"/>
      <c r="AW4" s="26"/>
      <c r="AX4" s="26"/>
      <c r="AY4" s="26"/>
      <c r="AZ4" s="26"/>
      <c r="BA4" s="26"/>
      <c r="BB4" s="26"/>
      <c r="BC4" s="26"/>
      <c r="BD4" s="26"/>
      <c r="BE4" s="26"/>
      <c r="BF4" s="26"/>
      <c r="BG4" s="26"/>
      <c r="BH4" s="17"/>
      <c r="BI4" s="17"/>
      <c r="BJ4" s="17"/>
      <c r="BK4" s="8" t="s">
        <v>23</v>
      </c>
      <c r="BL4" s="9" t="s">
        <v>24</v>
      </c>
    </row>
    <row r="5" spans="1:74"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19" t="s">
        <v>25</v>
      </c>
      <c r="BL5" s="20">
        <v>100</v>
      </c>
    </row>
    <row r="6" spans="1:74" ht="40.5" customHeight="1" x14ac:dyDescent="0.25">
      <c r="A6" s="184" t="s">
        <v>73</v>
      </c>
      <c r="B6" s="185"/>
      <c r="C6" s="185"/>
      <c r="D6" s="185"/>
      <c r="E6" s="185"/>
      <c r="F6" s="185"/>
      <c r="G6" s="186"/>
      <c r="H6" s="187" t="s">
        <v>69</v>
      </c>
      <c r="I6" s="188"/>
      <c r="J6" s="188"/>
      <c r="K6" s="189"/>
      <c r="L6" s="184" t="s">
        <v>38</v>
      </c>
      <c r="M6" s="185"/>
      <c r="N6" s="186"/>
      <c r="O6" s="198" t="s">
        <v>50</v>
      </c>
      <c r="P6" s="200"/>
      <c r="Q6" s="190" t="s">
        <v>44</v>
      </c>
      <c r="R6" s="191"/>
      <c r="S6" s="191"/>
      <c r="T6" s="191"/>
      <c r="U6" s="191"/>
      <c r="V6" s="192"/>
      <c r="W6" s="195" t="s">
        <v>474</v>
      </c>
      <c r="X6" s="196"/>
      <c r="Y6" s="196"/>
      <c r="Z6" s="196"/>
      <c r="AA6" s="196"/>
      <c r="AB6" s="197"/>
      <c r="AC6" s="204" t="s">
        <v>476</v>
      </c>
      <c r="AD6" s="205"/>
      <c r="AE6" s="205"/>
      <c r="AF6" s="205"/>
      <c r="AG6" s="205"/>
      <c r="AH6" s="206"/>
      <c r="AI6" s="208" t="s">
        <v>486</v>
      </c>
      <c r="AJ6" s="209"/>
      <c r="AK6" s="209"/>
      <c r="AL6" s="209"/>
      <c r="AM6" s="209"/>
      <c r="AN6" s="210"/>
      <c r="AO6" s="198" t="s">
        <v>46</v>
      </c>
      <c r="AP6" s="199"/>
      <c r="AQ6" s="199"/>
      <c r="AR6" s="199"/>
      <c r="AS6" s="199"/>
      <c r="AT6" s="199"/>
      <c r="AU6" s="200"/>
      <c r="AV6" s="153"/>
      <c r="AW6" s="153"/>
      <c r="AX6" s="154"/>
      <c r="AY6" s="154"/>
      <c r="AZ6" s="201" t="s">
        <v>36</v>
      </c>
      <c r="BA6" s="202"/>
      <c r="BB6" s="202"/>
      <c r="BC6" s="202"/>
      <c r="BD6" s="202"/>
      <c r="BE6" s="202"/>
      <c r="BF6" s="203"/>
      <c r="BG6" s="198" t="s">
        <v>72</v>
      </c>
      <c r="BH6" s="200"/>
      <c r="BI6" s="182" t="s">
        <v>71</v>
      </c>
      <c r="BJ6" s="183"/>
      <c r="BK6" s="193" t="s">
        <v>70</v>
      </c>
      <c r="BL6" s="194"/>
      <c r="BO6" t="s">
        <v>9</v>
      </c>
      <c r="BP6" t="s">
        <v>9</v>
      </c>
    </row>
    <row r="7" spans="1:74" s="71" customFormat="1" ht="56.25" x14ac:dyDescent="0.25">
      <c r="A7" s="78" t="s">
        <v>37</v>
      </c>
      <c r="B7" s="79" t="s">
        <v>3</v>
      </c>
      <c r="C7" s="79" t="s">
        <v>51</v>
      </c>
      <c r="D7" s="80" t="s">
        <v>28</v>
      </c>
      <c r="E7" s="80" t="s">
        <v>4</v>
      </c>
      <c r="F7" s="81" t="s">
        <v>1</v>
      </c>
      <c r="G7" s="79" t="s">
        <v>5</v>
      </c>
      <c r="H7" s="80" t="s">
        <v>47</v>
      </c>
      <c r="I7" s="80" t="s">
        <v>2</v>
      </c>
      <c r="J7" s="81" t="s">
        <v>39</v>
      </c>
      <c r="K7" s="79" t="s">
        <v>7</v>
      </c>
      <c r="L7" s="79" t="s">
        <v>42</v>
      </c>
      <c r="M7" s="79" t="s">
        <v>52</v>
      </c>
      <c r="N7" s="79" t="s">
        <v>29</v>
      </c>
      <c r="O7" s="79" t="s">
        <v>498</v>
      </c>
      <c r="P7" s="82" t="s">
        <v>45</v>
      </c>
      <c r="Q7" s="146" t="s">
        <v>57</v>
      </c>
      <c r="R7" s="146" t="s">
        <v>56</v>
      </c>
      <c r="S7" s="146" t="s">
        <v>58</v>
      </c>
      <c r="T7" s="146" t="s">
        <v>55</v>
      </c>
      <c r="U7" s="146" t="s">
        <v>59</v>
      </c>
      <c r="V7" s="146" t="s">
        <v>54</v>
      </c>
      <c r="W7" s="147" t="s">
        <v>462</v>
      </c>
      <c r="X7" s="147" t="s">
        <v>463</v>
      </c>
      <c r="Y7" s="147" t="s">
        <v>464</v>
      </c>
      <c r="Z7" s="147" t="s">
        <v>465</v>
      </c>
      <c r="AA7" s="147" t="s">
        <v>467</v>
      </c>
      <c r="AB7" s="147" t="s">
        <v>466</v>
      </c>
      <c r="AC7" s="155" t="s">
        <v>477</v>
      </c>
      <c r="AD7" s="155" t="s">
        <v>478</v>
      </c>
      <c r="AE7" s="155" t="s">
        <v>479</v>
      </c>
      <c r="AF7" s="155" t="s">
        <v>480</v>
      </c>
      <c r="AG7" s="155" t="s">
        <v>481</v>
      </c>
      <c r="AH7" s="155" t="s">
        <v>482</v>
      </c>
      <c r="AI7" s="158" t="s">
        <v>487</v>
      </c>
      <c r="AJ7" s="158" t="s">
        <v>488</v>
      </c>
      <c r="AK7" s="158" t="s">
        <v>489</v>
      </c>
      <c r="AL7" s="158" t="s">
        <v>490</v>
      </c>
      <c r="AM7" s="158" t="s">
        <v>491</v>
      </c>
      <c r="AN7" s="158" t="s">
        <v>492</v>
      </c>
      <c r="AO7" s="78" t="s">
        <v>30</v>
      </c>
      <c r="AP7" s="78" t="s">
        <v>31</v>
      </c>
      <c r="AQ7" s="78" t="s">
        <v>74</v>
      </c>
      <c r="AR7" s="149" t="s">
        <v>468</v>
      </c>
      <c r="AS7" s="149" t="s">
        <v>469</v>
      </c>
      <c r="AT7" s="148" t="s">
        <v>470</v>
      </c>
      <c r="AU7" s="148" t="s">
        <v>471</v>
      </c>
      <c r="AV7" s="155" t="s">
        <v>483</v>
      </c>
      <c r="AW7" s="155" t="s">
        <v>484</v>
      </c>
      <c r="AX7" s="158" t="s">
        <v>493</v>
      </c>
      <c r="AY7" s="158" t="s">
        <v>494</v>
      </c>
      <c r="AZ7" s="78" t="s">
        <v>32</v>
      </c>
      <c r="BA7" s="78" t="s">
        <v>60</v>
      </c>
      <c r="BB7" s="149" t="s">
        <v>472</v>
      </c>
      <c r="BC7" s="148" t="s">
        <v>473</v>
      </c>
      <c r="BD7" s="155" t="s">
        <v>485</v>
      </c>
      <c r="BE7" s="158" t="s">
        <v>495</v>
      </c>
      <c r="BF7" s="157" t="s">
        <v>496</v>
      </c>
      <c r="BG7" s="24" t="s">
        <v>286</v>
      </c>
      <c r="BH7" s="25" t="s">
        <v>75</v>
      </c>
      <c r="BI7" s="24" t="s">
        <v>76</v>
      </c>
      <c r="BJ7" s="25" t="s">
        <v>77</v>
      </c>
      <c r="BK7" s="22" t="s">
        <v>49</v>
      </c>
      <c r="BL7" s="23" t="s">
        <v>48</v>
      </c>
      <c r="BO7" s="21" t="s">
        <v>61</v>
      </c>
      <c r="BP7" s="21" t="s">
        <v>62</v>
      </c>
      <c r="BQ7" s="21" t="s">
        <v>63</v>
      </c>
      <c r="BR7" s="21" t="s">
        <v>64</v>
      </c>
      <c r="BS7" s="21" t="s">
        <v>65</v>
      </c>
      <c r="BT7" s="21" t="s">
        <v>66</v>
      </c>
      <c r="BU7" s="21" t="s">
        <v>67</v>
      </c>
      <c r="BV7" s="21" t="s">
        <v>68</v>
      </c>
    </row>
    <row r="8" spans="1:74" s="89" customFormat="1" ht="67.5" customHeight="1" x14ac:dyDescent="0.25">
      <c r="A8" s="69" t="s">
        <v>320</v>
      </c>
      <c r="B8" s="70" t="s">
        <v>365</v>
      </c>
      <c r="C8" s="70" t="s">
        <v>309</v>
      </c>
      <c r="D8" s="70" t="s">
        <v>321</v>
      </c>
      <c r="E8" s="70" t="s">
        <v>366</v>
      </c>
      <c r="F8" s="69" t="s">
        <v>318</v>
      </c>
      <c r="G8" s="70" t="s">
        <v>367</v>
      </c>
      <c r="H8" s="68">
        <v>72</v>
      </c>
      <c r="I8" s="70" t="s">
        <v>322</v>
      </c>
      <c r="J8" s="69" t="s">
        <v>400</v>
      </c>
      <c r="K8" s="70" t="s">
        <v>323</v>
      </c>
      <c r="L8" s="70" t="s">
        <v>43</v>
      </c>
      <c r="M8" s="70" t="s">
        <v>375</v>
      </c>
      <c r="N8" s="70" t="s">
        <v>324</v>
      </c>
      <c r="O8" s="70">
        <v>334</v>
      </c>
      <c r="P8" s="69">
        <v>500</v>
      </c>
      <c r="Q8" s="83">
        <v>59</v>
      </c>
      <c r="R8" s="70" t="s">
        <v>374</v>
      </c>
      <c r="S8" s="84">
        <v>64</v>
      </c>
      <c r="T8" s="70" t="s">
        <v>374</v>
      </c>
      <c r="U8" s="84">
        <v>58</v>
      </c>
      <c r="V8" s="70" t="s">
        <v>374</v>
      </c>
      <c r="W8" s="70">
        <v>58</v>
      </c>
      <c r="X8" s="70" t="s">
        <v>374</v>
      </c>
      <c r="Y8" s="70">
        <v>72</v>
      </c>
      <c r="Z8" s="70" t="s">
        <v>374</v>
      </c>
      <c r="AA8" s="70">
        <v>27</v>
      </c>
      <c r="AB8" s="70" t="s">
        <v>374</v>
      </c>
      <c r="AC8" s="70">
        <v>25</v>
      </c>
      <c r="AD8" s="70" t="s">
        <v>374</v>
      </c>
      <c r="AE8" s="70">
        <v>50</v>
      </c>
      <c r="AF8" s="70" t="s">
        <v>374</v>
      </c>
      <c r="AG8" s="70">
        <v>77</v>
      </c>
      <c r="AH8" s="70" t="s">
        <v>374</v>
      </c>
      <c r="AI8" s="70">
        <v>93</v>
      </c>
      <c r="AJ8" s="70" t="s">
        <v>374</v>
      </c>
      <c r="AK8" s="70">
        <v>72</v>
      </c>
      <c r="AL8" s="70" t="s">
        <v>374</v>
      </c>
      <c r="AM8" s="70">
        <v>20</v>
      </c>
      <c r="AN8" s="70" t="s">
        <v>374</v>
      </c>
      <c r="AO8" s="70">
        <v>2362.5300000000002</v>
      </c>
      <c r="AP8" s="70">
        <v>2362.5300000000002</v>
      </c>
      <c r="AQ8" s="70">
        <v>0</v>
      </c>
      <c r="AR8" s="70">
        <v>0</v>
      </c>
      <c r="AS8" s="69">
        <f>+AP8-AR8</f>
        <v>2362.5300000000002</v>
      </c>
      <c r="AT8" s="70">
        <v>2601.1771428571401</v>
      </c>
      <c r="AU8" s="69">
        <f>+AO8-AT8</f>
        <v>-238.6471428571399</v>
      </c>
      <c r="AV8" s="69">
        <v>0</v>
      </c>
      <c r="AW8" s="69">
        <f>+AO8-AV8-AU8</f>
        <v>2601.1771428571401</v>
      </c>
      <c r="AX8" s="69">
        <v>0</v>
      </c>
      <c r="AY8" s="69">
        <f>+AO8-AU8-AV8-AX8</f>
        <v>2601.1771428571401</v>
      </c>
      <c r="AZ8" s="69">
        <f>+P8</f>
        <v>500</v>
      </c>
      <c r="BA8" s="69">
        <f>+P8</f>
        <v>500</v>
      </c>
      <c r="BB8" s="83">
        <f>+Q8+S8+U8</f>
        <v>181</v>
      </c>
      <c r="BC8" s="83">
        <f t="shared" ref="BC8:BC14" si="0">+W8+Y8+AA8</f>
        <v>157</v>
      </c>
      <c r="BD8" s="83">
        <f t="shared" ref="BD8:BD14" si="1">+AC8+AE8+AG8</f>
        <v>152</v>
      </c>
      <c r="BE8" s="83">
        <f t="shared" ref="BE8:BE14" si="2">+AI8+AK8+AM8</f>
        <v>185</v>
      </c>
      <c r="BF8" s="83">
        <f t="shared" ref="BF8:BF14" si="3">+BB8+BC8+BD8+BE8</f>
        <v>675</v>
      </c>
      <c r="BG8" s="69">
        <f>+(AQ8/AO8)*100</f>
        <v>0</v>
      </c>
      <c r="BH8" s="69">
        <f>+(AQ8/AP8)*100</f>
        <v>0</v>
      </c>
      <c r="BI8" s="152">
        <f>+(BF8/AZ8)*100</f>
        <v>135</v>
      </c>
      <c r="BJ8" s="152">
        <f>+(BF8/BA8)*100</f>
        <v>135</v>
      </c>
      <c r="BK8" s="131"/>
      <c r="BL8" s="85"/>
      <c r="BO8" s="89" t="s">
        <v>9</v>
      </c>
    </row>
    <row r="9" spans="1:74" s="174" customFormat="1" ht="76.5" x14ac:dyDescent="0.25">
      <c r="A9" s="161" t="s">
        <v>320</v>
      </c>
      <c r="B9" s="165" t="s">
        <v>365</v>
      </c>
      <c r="C9" s="165" t="s">
        <v>309</v>
      </c>
      <c r="D9" s="161" t="s">
        <v>321</v>
      </c>
      <c r="E9" s="165" t="s">
        <v>366</v>
      </c>
      <c r="F9" s="161" t="s">
        <v>318</v>
      </c>
      <c r="G9" s="165" t="s">
        <v>368</v>
      </c>
      <c r="H9" s="161">
        <v>73</v>
      </c>
      <c r="I9" s="160" t="s">
        <v>329</v>
      </c>
      <c r="J9" s="161" t="s">
        <v>401</v>
      </c>
      <c r="K9" s="165" t="s">
        <v>330</v>
      </c>
      <c r="L9" s="165" t="s">
        <v>43</v>
      </c>
      <c r="M9" s="165" t="s">
        <v>375</v>
      </c>
      <c r="N9" s="165" t="s">
        <v>331</v>
      </c>
      <c r="O9" s="173">
        <v>212</v>
      </c>
      <c r="P9" s="161">
        <v>240</v>
      </c>
      <c r="Q9" s="161">
        <v>60</v>
      </c>
      <c r="R9" s="165" t="s">
        <v>504</v>
      </c>
      <c r="S9" s="161">
        <v>0</v>
      </c>
      <c r="T9" s="165" t="s">
        <v>421</v>
      </c>
      <c r="U9" s="161">
        <v>0</v>
      </c>
      <c r="V9" s="165" t="s">
        <v>421</v>
      </c>
      <c r="W9" s="161">
        <v>0</v>
      </c>
      <c r="X9" s="165" t="s">
        <v>421</v>
      </c>
      <c r="Y9" s="161">
        <v>0</v>
      </c>
      <c r="Z9" s="165" t="s">
        <v>421</v>
      </c>
      <c r="AA9" s="161">
        <v>56</v>
      </c>
      <c r="AB9" s="165" t="s">
        <v>505</v>
      </c>
      <c r="AC9" s="161">
        <v>0</v>
      </c>
      <c r="AD9" s="165" t="s">
        <v>421</v>
      </c>
      <c r="AE9" s="165">
        <v>55</v>
      </c>
      <c r="AF9" s="165" t="s">
        <v>513</v>
      </c>
      <c r="AG9" s="161">
        <v>0</v>
      </c>
      <c r="AH9" s="165" t="s">
        <v>421</v>
      </c>
      <c r="AI9" s="165">
        <v>60</v>
      </c>
      <c r="AJ9" s="165" t="s">
        <v>527</v>
      </c>
      <c r="AK9" s="165">
        <v>0</v>
      </c>
      <c r="AL9" s="165" t="s">
        <v>421</v>
      </c>
      <c r="AM9" s="165">
        <v>0</v>
      </c>
      <c r="AN9" s="165" t="s">
        <v>421</v>
      </c>
      <c r="AO9" s="161">
        <v>2362.5300000000002</v>
      </c>
      <c r="AP9" s="161">
        <v>2362.5300000000002</v>
      </c>
      <c r="AQ9" s="161">
        <v>0</v>
      </c>
      <c r="AR9" s="161">
        <v>0</v>
      </c>
      <c r="AS9" s="161">
        <f t="shared" ref="AS9:AS14" si="4">+AP9-AR9</f>
        <v>2362.5300000000002</v>
      </c>
      <c r="AT9" s="161">
        <v>1300.5885714285716</v>
      </c>
      <c r="AU9" s="161">
        <f t="shared" ref="AU9:AU14" si="5">+AO9-AT9</f>
        <v>1061.9414285714286</v>
      </c>
      <c r="AV9" s="161">
        <v>506.93571428571431</v>
      </c>
      <c r="AW9" s="161">
        <f t="shared" ref="AW9:AW14" si="6">+AO9-AV9-AU9</f>
        <v>793.65285714285733</v>
      </c>
      <c r="AX9" s="161">
        <v>624.66</v>
      </c>
      <c r="AY9" s="161">
        <f t="shared" ref="AY9:AY14" si="7">+AO9-AU9-AV9-AX9</f>
        <v>168.99285714285736</v>
      </c>
      <c r="AZ9" s="161">
        <f t="shared" ref="AZ9:AZ14" si="8">+P9</f>
        <v>240</v>
      </c>
      <c r="BA9" s="161">
        <f t="shared" ref="BA9:BA14" si="9">+P9</f>
        <v>240</v>
      </c>
      <c r="BB9" s="166">
        <f t="shared" ref="BB9:BB14" si="10">+Q9+S9+U9</f>
        <v>60</v>
      </c>
      <c r="BC9" s="166">
        <f t="shared" si="0"/>
        <v>56</v>
      </c>
      <c r="BD9" s="166">
        <f t="shared" si="1"/>
        <v>55</v>
      </c>
      <c r="BE9" s="166">
        <f t="shared" si="2"/>
        <v>60</v>
      </c>
      <c r="BF9" s="166">
        <f t="shared" si="3"/>
        <v>231</v>
      </c>
      <c r="BG9" s="161">
        <f t="shared" ref="BG9:BG14" si="11">+(AQ9/AO9)*100</f>
        <v>0</v>
      </c>
      <c r="BH9" s="161">
        <f t="shared" ref="BH9:BH14" si="12">+(AQ9/AP9)*100</f>
        <v>0</v>
      </c>
      <c r="BI9" s="161">
        <f>+(BF9/AZ9)*100</f>
        <v>96.25</v>
      </c>
      <c r="BJ9" s="161">
        <f>+BF9/BA9*100</f>
        <v>96.25</v>
      </c>
      <c r="BK9" s="175"/>
      <c r="BL9" s="161"/>
    </row>
    <row r="10" spans="1:74" s="89" customFormat="1" ht="217.5" customHeight="1" x14ac:dyDescent="0.25">
      <c r="A10" s="69" t="s">
        <v>320</v>
      </c>
      <c r="B10" s="70" t="s">
        <v>365</v>
      </c>
      <c r="C10" s="70" t="s">
        <v>309</v>
      </c>
      <c r="D10" s="69" t="s">
        <v>321</v>
      </c>
      <c r="E10" s="68" t="s">
        <v>366</v>
      </c>
      <c r="F10" s="68" t="s">
        <v>334</v>
      </c>
      <c r="G10" s="70" t="s">
        <v>369</v>
      </c>
      <c r="H10" s="69">
        <v>74</v>
      </c>
      <c r="I10" s="68" t="s">
        <v>336</v>
      </c>
      <c r="J10" s="115" t="s">
        <v>402</v>
      </c>
      <c r="K10" s="116" t="s">
        <v>337</v>
      </c>
      <c r="L10" s="70" t="s">
        <v>43</v>
      </c>
      <c r="M10" s="70" t="s">
        <v>375</v>
      </c>
      <c r="N10" s="70" t="s">
        <v>338</v>
      </c>
      <c r="O10" s="70">
        <v>84</v>
      </c>
      <c r="P10" s="69">
        <f>+'POA FORMATO 1'!V9</f>
        <v>73.400000000000006</v>
      </c>
      <c r="Q10" s="69">
        <v>0</v>
      </c>
      <c r="R10" s="69" t="s">
        <v>421</v>
      </c>
      <c r="S10" s="69">
        <v>43</v>
      </c>
      <c r="T10" s="70" t="s">
        <v>500</v>
      </c>
      <c r="U10" s="70">
        <v>49</v>
      </c>
      <c r="V10" s="70" t="s">
        <v>501</v>
      </c>
      <c r="W10" s="70">
        <f>29+21</f>
        <v>50</v>
      </c>
      <c r="X10" s="70" t="s">
        <v>506</v>
      </c>
      <c r="Y10" s="69">
        <v>0</v>
      </c>
      <c r="Z10" s="70" t="s">
        <v>421</v>
      </c>
      <c r="AA10" s="69">
        <v>0</v>
      </c>
      <c r="AB10" s="70" t="s">
        <v>512</v>
      </c>
      <c r="AC10" s="70">
        <v>26</v>
      </c>
      <c r="AD10" s="70" t="s">
        <v>514</v>
      </c>
      <c r="AE10" s="70">
        <v>0</v>
      </c>
      <c r="AF10" s="70" t="s">
        <v>421</v>
      </c>
      <c r="AG10" s="70">
        <v>0</v>
      </c>
      <c r="AH10" s="70" t="s">
        <v>421</v>
      </c>
      <c r="AI10" s="70">
        <v>12</v>
      </c>
      <c r="AJ10" s="70" t="s">
        <v>524</v>
      </c>
      <c r="AK10" s="70">
        <v>43</v>
      </c>
      <c r="AL10" s="70" t="s">
        <v>525</v>
      </c>
      <c r="AM10" s="70">
        <v>31</v>
      </c>
      <c r="AN10" s="70" t="s">
        <v>526</v>
      </c>
      <c r="AO10" s="70">
        <v>3541.72</v>
      </c>
      <c r="AP10" s="70">
        <v>3541.72</v>
      </c>
      <c r="AQ10" s="70">
        <v>0</v>
      </c>
      <c r="AR10" s="70">
        <v>0</v>
      </c>
      <c r="AS10" s="69">
        <f t="shared" si="4"/>
        <v>3541.72</v>
      </c>
      <c r="AT10" s="70">
        <v>1300.5885714285716</v>
      </c>
      <c r="AU10" s="69">
        <f t="shared" si="5"/>
        <v>2241.1314285714279</v>
      </c>
      <c r="AV10" s="69">
        <v>1013.8714285714286</v>
      </c>
      <c r="AW10" s="69">
        <f t="shared" si="6"/>
        <v>286.71714285714324</v>
      </c>
      <c r="AX10" s="69">
        <v>624.66</v>
      </c>
      <c r="AY10" s="69">
        <f t="shared" si="7"/>
        <v>-337.94285714285672</v>
      </c>
      <c r="AZ10" s="69">
        <f>+P10</f>
        <v>73.400000000000006</v>
      </c>
      <c r="BA10" s="69">
        <v>73.400000000000006</v>
      </c>
      <c r="BB10" s="83">
        <f t="shared" si="10"/>
        <v>92</v>
      </c>
      <c r="BC10" s="83">
        <f t="shared" si="0"/>
        <v>50</v>
      </c>
      <c r="BD10" s="83">
        <f>+AC10+AE10+AG10</f>
        <v>26</v>
      </c>
      <c r="BE10" s="83">
        <f t="shared" si="2"/>
        <v>86</v>
      </c>
      <c r="BF10" s="83">
        <f t="shared" si="3"/>
        <v>254</v>
      </c>
      <c r="BG10" s="69">
        <f t="shared" si="11"/>
        <v>0</v>
      </c>
      <c r="BH10" s="69">
        <f t="shared" si="12"/>
        <v>0</v>
      </c>
      <c r="BI10" s="69">
        <f>+(BF10/AZ10)*100</f>
        <v>346.04904632152585</v>
      </c>
      <c r="BJ10" s="69">
        <f>+BF10/BA10*100</f>
        <v>346.04904632152585</v>
      </c>
      <c r="BK10" s="131"/>
      <c r="BL10" s="85"/>
    </row>
    <row r="11" spans="1:74" s="172" customFormat="1" ht="114.75" x14ac:dyDescent="0.25">
      <c r="A11" s="91" t="s">
        <v>320</v>
      </c>
      <c r="B11" s="156" t="s">
        <v>365</v>
      </c>
      <c r="C11" s="156" t="s">
        <v>309</v>
      </c>
      <c r="D11" s="91" t="s">
        <v>321</v>
      </c>
      <c r="E11" s="156" t="s">
        <v>366</v>
      </c>
      <c r="F11" s="91" t="s">
        <v>334</v>
      </c>
      <c r="G11" s="156" t="s">
        <v>370</v>
      </c>
      <c r="H11" s="91">
        <v>75</v>
      </c>
      <c r="I11" s="90" t="s">
        <v>342</v>
      </c>
      <c r="J11" s="91" t="s">
        <v>403</v>
      </c>
      <c r="K11" s="156" t="s">
        <v>323</v>
      </c>
      <c r="L11" s="156" t="s">
        <v>43</v>
      </c>
      <c r="M11" s="156" t="s">
        <v>375</v>
      </c>
      <c r="N11" s="156" t="s">
        <v>423</v>
      </c>
      <c r="O11" s="171">
        <v>320</v>
      </c>
      <c r="P11" s="91">
        <v>500</v>
      </c>
      <c r="Q11" s="91">
        <f>+Q8-2</f>
        <v>57</v>
      </c>
      <c r="R11" s="156" t="s">
        <v>515</v>
      </c>
      <c r="S11" s="91">
        <f>+S8-4</f>
        <v>60</v>
      </c>
      <c r="T11" s="156" t="s">
        <v>502</v>
      </c>
      <c r="U11" s="91">
        <f>+U8-5</f>
        <v>53</v>
      </c>
      <c r="V11" s="156" t="s">
        <v>503</v>
      </c>
      <c r="W11" s="91">
        <f>+W8</f>
        <v>58</v>
      </c>
      <c r="X11" s="156" t="s">
        <v>507</v>
      </c>
      <c r="Y11" s="156">
        <f>+Y8</f>
        <v>72</v>
      </c>
      <c r="Z11" s="156" t="s">
        <v>508</v>
      </c>
      <c r="AA11" s="165">
        <v>26</v>
      </c>
      <c r="AB11" s="156" t="s">
        <v>522</v>
      </c>
      <c r="AC11" s="156">
        <v>25</v>
      </c>
      <c r="AD11" s="156" t="s">
        <v>523</v>
      </c>
      <c r="AE11" s="156">
        <v>50</v>
      </c>
      <c r="AF11" s="156" t="s">
        <v>520</v>
      </c>
      <c r="AG11" s="156">
        <v>69</v>
      </c>
      <c r="AH11" s="156" t="s">
        <v>521</v>
      </c>
      <c r="AI11" s="156">
        <v>93</v>
      </c>
      <c r="AJ11" s="156" t="s">
        <v>528</v>
      </c>
      <c r="AK11" s="156">
        <v>69</v>
      </c>
      <c r="AL11" s="156" t="s">
        <v>529</v>
      </c>
      <c r="AM11" s="156">
        <v>19</v>
      </c>
      <c r="AN11" s="156" t="s">
        <v>530</v>
      </c>
      <c r="AO11" s="91">
        <v>2362.5300000000002</v>
      </c>
      <c r="AP11" s="91">
        <v>2362.5300000000002</v>
      </c>
      <c r="AQ11" s="91">
        <v>0</v>
      </c>
      <c r="AR11" s="91">
        <v>0</v>
      </c>
      <c r="AS11" s="91">
        <f t="shared" si="4"/>
        <v>2362.5300000000002</v>
      </c>
      <c r="AT11" s="91">
        <v>1300.5885714285716</v>
      </c>
      <c r="AU11" s="91">
        <f t="shared" si="5"/>
        <v>1061.9414285714286</v>
      </c>
      <c r="AV11" s="91">
        <v>506.93571428571431</v>
      </c>
      <c r="AW11" s="91">
        <f t="shared" si="6"/>
        <v>793.65285714285733</v>
      </c>
      <c r="AX11" s="91">
        <v>624.66</v>
      </c>
      <c r="AY11" s="91">
        <f t="shared" si="7"/>
        <v>168.99285714285736</v>
      </c>
      <c r="AZ11" s="91">
        <f t="shared" si="8"/>
        <v>500</v>
      </c>
      <c r="BA11" s="91">
        <f t="shared" si="9"/>
        <v>500</v>
      </c>
      <c r="BB11" s="114">
        <f>+Q11+S11+U11</f>
        <v>170</v>
      </c>
      <c r="BC11" s="114">
        <f t="shared" si="0"/>
        <v>156</v>
      </c>
      <c r="BD11" s="114">
        <f t="shared" si="1"/>
        <v>144</v>
      </c>
      <c r="BE11" s="114">
        <f t="shared" si="2"/>
        <v>181</v>
      </c>
      <c r="BF11" s="114">
        <f t="shared" si="3"/>
        <v>651</v>
      </c>
      <c r="BG11" s="91">
        <f t="shared" si="11"/>
        <v>0</v>
      </c>
      <c r="BH11" s="91">
        <f t="shared" si="12"/>
        <v>0</v>
      </c>
      <c r="BI11" s="91">
        <f>+(BF11/AZ11)*100</f>
        <v>130.20000000000002</v>
      </c>
      <c r="BJ11" s="91">
        <f>+(BF11/BA11)*100</f>
        <v>130.20000000000002</v>
      </c>
      <c r="BK11" s="131"/>
      <c r="BL11" s="91"/>
    </row>
    <row r="12" spans="1:74" s="89" customFormat="1" ht="89.25" x14ac:dyDescent="0.25">
      <c r="A12" s="69" t="s">
        <v>320</v>
      </c>
      <c r="B12" s="70" t="s">
        <v>365</v>
      </c>
      <c r="C12" s="70" t="s">
        <v>309</v>
      </c>
      <c r="D12" s="69" t="s">
        <v>321</v>
      </c>
      <c r="E12" s="68" t="s">
        <v>366</v>
      </c>
      <c r="F12" s="68" t="s">
        <v>345</v>
      </c>
      <c r="G12" s="70" t="s">
        <v>371</v>
      </c>
      <c r="H12" s="69">
        <v>76</v>
      </c>
      <c r="I12" s="68" t="s">
        <v>347</v>
      </c>
      <c r="J12" s="69" t="s">
        <v>404</v>
      </c>
      <c r="K12" s="70" t="s">
        <v>348</v>
      </c>
      <c r="L12" s="70" t="s">
        <v>43</v>
      </c>
      <c r="M12" s="70" t="s">
        <v>375</v>
      </c>
      <c r="N12" s="70" t="s">
        <v>349</v>
      </c>
      <c r="O12" s="70">
        <v>0</v>
      </c>
      <c r="P12" s="69">
        <v>1</v>
      </c>
      <c r="Q12" s="69">
        <v>0</v>
      </c>
      <c r="R12" s="69" t="s">
        <v>421</v>
      </c>
      <c r="S12" s="69">
        <v>0</v>
      </c>
      <c r="T12" s="70" t="s">
        <v>421</v>
      </c>
      <c r="U12" s="70">
        <v>0</v>
      </c>
      <c r="V12" s="70" t="s">
        <v>421</v>
      </c>
      <c r="W12" s="70">
        <v>0</v>
      </c>
      <c r="X12" s="70" t="s">
        <v>421</v>
      </c>
      <c r="Y12" s="70">
        <v>0</v>
      </c>
      <c r="Z12" s="70" t="s">
        <v>421</v>
      </c>
      <c r="AA12" s="70">
        <v>0</v>
      </c>
      <c r="AB12" s="70" t="s">
        <v>421</v>
      </c>
      <c r="AC12" s="70">
        <v>0</v>
      </c>
      <c r="AD12" s="70" t="s">
        <v>421</v>
      </c>
      <c r="AE12" s="70">
        <v>0</v>
      </c>
      <c r="AF12" s="70" t="s">
        <v>421</v>
      </c>
      <c r="AG12" s="69">
        <v>0.5</v>
      </c>
      <c r="AH12" s="70" t="s">
        <v>516</v>
      </c>
      <c r="AI12" s="70">
        <v>0</v>
      </c>
      <c r="AJ12" s="70" t="s">
        <v>421</v>
      </c>
      <c r="AK12" s="70">
        <v>0</v>
      </c>
      <c r="AL12" s="70" t="s">
        <v>421</v>
      </c>
      <c r="AM12" s="70">
        <v>0</v>
      </c>
      <c r="AN12" s="70" t="s">
        <v>421</v>
      </c>
      <c r="AO12" s="70">
        <v>2362.5300000000002</v>
      </c>
      <c r="AP12" s="70">
        <v>2362.5300000000002</v>
      </c>
      <c r="AQ12" s="70">
        <v>0</v>
      </c>
      <c r="AR12" s="70">
        <v>0</v>
      </c>
      <c r="AS12" s="69">
        <f t="shared" si="4"/>
        <v>2362.5300000000002</v>
      </c>
      <c r="AT12" s="70">
        <v>0</v>
      </c>
      <c r="AU12" s="69">
        <f t="shared" si="5"/>
        <v>2362.5300000000002</v>
      </c>
      <c r="AV12" s="69">
        <v>506.93571428571431</v>
      </c>
      <c r="AW12" s="69">
        <f t="shared" si="6"/>
        <v>-506.93571428571431</v>
      </c>
      <c r="AX12" s="69"/>
      <c r="AY12" s="69">
        <f t="shared" si="7"/>
        <v>-506.93571428571431</v>
      </c>
      <c r="AZ12" s="69">
        <f t="shared" si="8"/>
        <v>1</v>
      </c>
      <c r="BA12" s="69">
        <f t="shared" si="9"/>
        <v>1</v>
      </c>
      <c r="BB12" s="83">
        <f t="shared" si="10"/>
        <v>0</v>
      </c>
      <c r="BC12" s="83">
        <f t="shared" si="0"/>
        <v>0</v>
      </c>
      <c r="BD12" s="83">
        <f t="shared" si="1"/>
        <v>0.5</v>
      </c>
      <c r="BE12" s="83">
        <f t="shared" si="2"/>
        <v>0</v>
      </c>
      <c r="BF12" s="177">
        <f t="shared" si="3"/>
        <v>0.5</v>
      </c>
      <c r="BG12" s="69">
        <f t="shared" si="11"/>
        <v>0</v>
      </c>
      <c r="BH12" s="69">
        <f t="shared" si="12"/>
        <v>0</v>
      </c>
      <c r="BI12" s="69">
        <f>+(BB12/AZ12)*100</f>
        <v>0</v>
      </c>
      <c r="BJ12" s="69">
        <f>+(BB12/BA12)*100</f>
        <v>0</v>
      </c>
      <c r="BK12" s="87"/>
      <c r="BL12" s="85"/>
    </row>
    <row r="13" spans="1:74" s="172" customFormat="1" ht="89.25" x14ac:dyDescent="0.25">
      <c r="A13" s="91" t="s">
        <v>320</v>
      </c>
      <c r="B13" s="156" t="s">
        <v>365</v>
      </c>
      <c r="C13" s="156" t="s">
        <v>309</v>
      </c>
      <c r="D13" s="91" t="s">
        <v>321</v>
      </c>
      <c r="E13" s="156" t="s">
        <v>366</v>
      </c>
      <c r="F13" s="91" t="s">
        <v>345</v>
      </c>
      <c r="G13" s="156" t="s">
        <v>376</v>
      </c>
      <c r="H13" s="91">
        <v>77</v>
      </c>
      <c r="I13" s="90" t="s">
        <v>353</v>
      </c>
      <c r="J13" s="91" t="s">
        <v>405</v>
      </c>
      <c r="K13" s="156" t="s">
        <v>355</v>
      </c>
      <c r="L13" s="156" t="s">
        <v>43</v>
      </c>
      <c r="M13" s="156" t="s">
        <v>375</v>
      </c>
      <c r="N13" s="156" t="s">
        <v>361</v>
      </c>
      <c r="O13" s="171">
        <v>50</v>
      </c>
      <c r="P13" s="91">
        <v>72</v>
      </c>
      <c r="Q13" s="91">
        <v>8</v>
      </c>
      <c r="R13" s="156" t="s">
        <v>377</v>
      </c>
      <c r="S13" s="91">
        <v>12</v>
      </c>
      <c r="T13" s="156" t="s">
        <v>378</v>
      </c>
      <c r="U13" s="91">
        <v>23</v>
      </c>
      <c r="V13" s="156" t="s">
        <v>379</v>
      </c>
      <c r="W13" s="91">
        <v>11</v>
      </c>
      <c r="X13" s="156" t="s">
        <v>509</v>
      </c>
      <c r="Y13" s="156">
        <v>22</v>
      </c>
      <c r="Z13" s="156" t="s">
        <v>510</v>
      </c>
      <c r="AA13" s="156">
        <v>7</v>
      </c>
      <c r="AB13" s="156" t="s">
        <v>511</v>
      </c>
      <c r="AC13" s="156">
        <v>2</v>
      </c>
      <c r="AD13" s="156" t="s">
        <v>517</v>
      </c>
      <c r="AE13" s="156">
        <v>4</v>
      </c>
      <c r="AF13" s="156" t="s">
        <v>518</v>
      </c>
      <c r="AG13" s="156">
        <v>4</v>
      </c>
      <c r="AH13" s="156" t="s">
        <v>519</v>
      </c>
      <c r="AI13" s="156">
        <v>9</v>
      </c>
      <c r="AJ13" s="156" t="s">
        <v>531</v>
      </c>
      <c r="AK13" s="156">
        <v>8</v>
      </c>
      <c r="AL13" s="156" t="s">
        <v>532</v>
      </c>
      <c r="AM13" s="156">
        <v>1</v>
      </c>
      <c r="AN13" s="156" t="s">
        <v>533</v>
      </c>
      <c r="AO13" s="91">
        <v>2362.5300000000002</v>
      </c>
      <c r="AP13" s="91">
        <v>2362.5300000000002</v>
      </c>
      <c r="AQ13" s="91">
        <v>0</v>
      </c>
      <c r="AR13" s="91">
        <v>0</v>
      </c>
      <c r="AS13" s="91">
        <f t="shared" si="4"/>
        <v>2362.5300000000002</v>
      </c>
      <c r="AT13" s="91">
        <v>1300.5885714285716</v>
      </c>
      <c r="AU13" s="91">
        <f t="shared" si="5"/>
        <v>1061.9414285714286</v>
      </c>
      <c r="AV13" s="91">
        <v>506.93571428571431</v>
      </c>
      <c r="AW13" s="91">
        <f t="shared" si="6"/>
        <v>793.65285714285733</v>
      </c>
      <c r="AX13" s="91">
        <v>624.66</v>
      </c>
      <c r="AY13" s="91">
        <f t="shared" si="7"/>
        <v>168.99285714285736</v>
      </c>
      <c r="AZ13" s="91">
        <v>60</v>
      </c>
      <c r="BA13" s="91">
        <v>60</v>
      </c>
      <c r="BB13" s="114">
        <f t="shared" si="10"/>
        <v>43</v>
      </c>
      <c r="BC13" s="114">
        <f t="shared" si="0"/>
        <v>40</v>
      </c>
      <c r="BD13" s="114">
        <f t="shared" si="1"/>
        <v>10</v>
      </c>
      <c r="BE13" s="114">
        <f t="shared" si="2"/>
        <v>18</v>
      </c>
      <c r="BF13" s="114">
        <f t="shared" si="3"/>
        <v>111</v>
      </c>
      <c r="BG13" s="91">
        <f t="shared" si="11"/>
        <v>0</v>
      </c>
      <c r="BH13" s="91">
        <f t="shared" si="12"/>
        <v>0</v>
      </c>
      <c r="BI13" s="91">
        <f>+(BF13/AZ13)*100</f>
        <v>185</v>
      </c>
      <c r="BJ13" s="91">
        <f>+(BF13/BA13)*100</f>
        <v>185</v>
      </c>
      <c r="BK13" s="176"/>
      <c r="BL13" s="91"/>
    </row>
    <row r="14" spans="1:74" s="167" customFormat="1" ht="89.25" x14ac:dyDescent="0.25">
      <c r="A14" s="163" t="s">
        <v>320</v>
      </c>
      <c r="B14" s="164" t="s">
        <v>365</v>
      </c>
      <c r="C14" s="164" t="s">
        <v>309</v>
      </c>
      <c r="D14" s="163" t="s">
        <v>321</v>
      </c>
      <c r="E14" s="168" t="s">
        <v>366</v>
      </c>
      <c r="F14" s="168" t="s">
        <v>357</v>
      </c>
      <c r="G14" s="164" t="s">
        <v>373</v>
      </c>
      <c r="H14" s="163">
        <v>78</v>
      </c>
      <c r="I14" s="168" t="s">
        <v>359</v>
      </c>
      <c r="J14" s="163" t="s">
        <v>406</v>
      </c>
      <c r="K14" s="169" t="s">
        <v>360</v>
      </c>
      <c r="L14" s="164" t="s">
        <v>43</v>
      </c>
      <c r="M14" s="164" t="s">
        <v>375</v>
      </c>
      <c r="N14" s="164" t="s">
        <v>362</v>
      </c>
      <c r="O14" s="164">
        <v>212</v>
      </c>
      <c r="P14" s="163">
        <v>240</v>
      </c>
      <c r="Q14" s="163">
        <v>60</v>
      </c>
      <c r="R14" s="164" t="s">
        <v>504</v>
      </c>
      <c r="S14" s="163">
        <v>0</v>
      </c>
      <c r="T14" s="164" t="s">
        <v>421</v>
      </c>
      <c r="U14" s="163">
        <v>0</v>
      </c>
      <c r="V14" s="164" t="s">
        <v>421</v>
      </c>
      <c r="W14" s="163">
        <v>0</v>
      </c>
      <c r="X14" s="164" t="s">
        <v>421</v>
      </c>
      <c r="Y14" s="163">
        <v>0</v>
      </c>
      <c r="Z14" s="164" t="s">
        <v>421</v>
      </c>
      <c r="AA14" s="164">
        <v>56</v>
      </c>
      <c r="AB14" s="164" t="s">
        <v>505</v>
      </c>
      <c r="AC14" s="161">
        <v>0</v>
      </c>
      <c r="AD14" s="165" t="s">
        <v>421</v>
      </c>
      <c r="AE14" s="165">
        <v>55</v>
      </c>
      <c r="AF14" s="165" t="s">
        <v>513</v>
      </c>
      <c r="AG14" s="161">
        <v>0</v>
      </c>
      <c r="AH14" s="165" t="s">
        <v>421</v>
      </c>
      <c r="AI14" s="165">
        <v>60</v>
      </c>
      <c r="AJ14" s="165" t="s">
        <v>527</v>
      </c>
      <c r="AK14" s="165">
        <v>0</v>
      </c>
      <c r="AL14" s="165" t="s">
        <v>421</v>
      </c>
      <c r="AM14" s="165">
        <v>0</v>
      </c>
      <c r="AN14" s="165" t="s">
        <v>421</v>
      </c>
      <c r="AO14" s="164">
        <v>2362.5300000000002</v>
      </c>
      <c r="AP14" s="164">
        <v>2362.5300000000002</v>
      </c>
      <c r="AQ14" s="164">
        <v>0</v>
      </c>
      <c r="AR14" s="164">
        <v>0</v>
      </c>
      <c r="AS14" s="163">
        <f t="shared" si="4"/>
        <v>2362.5300000000002</v>
      </c>
      <c r="AT14" s="164">
        <v>1300.5885714285716</v>
      </c>
      <c r="AU14" s="163">
        <f t="shared" si="5"/>
        <v>1061.9414285714286</v>
      </c>
      <c r="AV14" s="163">
        <v>506.93571428571431</v>
      </c>
      <c r="AW14" s="163">
        <f t="shared" si="6"/>
        <v>793.65285714285733</v>
      </c>
      <c r="AX14" s="163">
        <v>624.66</v>
      </c>
      <c r="AY14" s="163">
        <f t="shared" si="7"/>
        <v>168.99285714285736</v>
      </c>
      <c r="AZ14" s="163">
        <f t="shared" si="8"/>
        <v>240</v>
      </c>
      <c r="BA14" s="163">
        <f t="shared" si="9"/>
        <v>240</v>
      </c>
      <c r="BB14" s="170">
        <f t="shared" si="10"/>
        <v>60</v>
      </c>
      <c r="BC14" s="170">
        <f t="shared" si="0"/>
        <v>56</v>
      </c>
      <c r="BD14" s="170">
        <f t="shared" si="1"/>
        <v>55</v>
      </c>
      <c r="BE14" s="170">
        <f t="shared" si="2"/>
        <v>60</v>
      </c>
      <c r="BF14" s="170">
        <f t="shared" si="3"/>
        <v>231</v>
      </c>
      <c r="BG14" s="163">
        <f t="shared" si="11"/>
        <v>0</v>
      </c>
      <c r="BH14" s="163">
        <f t="shared" si="12"/>
        <v>0</v>
      </c>
      <c r="BI14" s="163">
        <f>+(BF14/AZ14)*100</f>
        <v>96.25</v>
      </c>
      <c r="BJ14" s="163">
        <f>+(BF14/BA14)*100</f>
        <v>96.25</v>
      </c>
      <c r="BK14" s="175"/>
      <c r="BL14" s="162"/>
    </row>
    <row r="15" spans="1:74" x14ac:dyDescent="0.25">
      <c r="AI15">
        <f>SUM(AI8:AI14)</f>
        <v>327</v>
      </c>
      <c r="AK15">
        <f>SUM(AK8:AK14)</f>
        <v>192</v>
      </c>
      <c r="AM15">
        <f>SUM(AM8:AM14)</f>
        <v>71</v>
      </c>
    </row>
    <row r="17" spans="42:42" x14ac:dyDescent="0.25">
      <c r="AP17">
        <v>17716.900000000001</v>
      </c>
    </row>
    <row r="18" spans="42:42" x14ac:dyDescent="0.25">
      <c r="AP18">
        <v>3541.72</v>
      </c>
    </row>
    <row r="19" spans="42:42" x14ac:dyDescent="0.25">
      <c r="AP19">
        <f>+AP17-AP18</f>
        <v>14175.180000000002</v>
      </c>
    </row>
    <row r="20" spans="42:42" x14ac:dyDescent="0.25">
      <c r="AP20">
        <f>+AP19/6</f>
        <v>2362.5300000000002</v>
      </c>
    </row>
  </sheetData>
  <mergeCells count="17">
    <mergeCell ref="AS1:BH1"/>
    <mergeCell ref="D2:AO2"/>
    <mergeCell ref="D4:AO4"/>
    <mergeCell ref="O6:P6"/>
    <mergeCell ref="BG6:BH6"/>
    <mergeCell ref="A6:G6"/>
    <mergeCell ref="D1:AO1"/>
    <mergeCell ref="AI6:AN6"/>
    <mergeCell ref="BI6:BJ6"/>
    <mergeCell ref="L6:N6"/>
    <mergeCell ref="H6:K6"/>
    <mergeCell ref="Q6:V6"/>
    <mergeCell ref="BK6:BL6"/>
    <mergeCell ref="W6:AB6"/>
    <mergeCell ref="AO6:AU6"/>
    <mergeCell ref="AZ6:BF6"/>
    <mergeCell ref="AC6:AH6"/>
  </mergeCells>
  <pageMargins left="0.7" right="0.7" top="0.75" bottom="0.75" header="0.3" footer="0.3"/>
  <pageSetup paperSize="9" scale="53" orientation="landscape" r:id="rId1"/>
  <rowBreaks count="1" manualBreakCount="1">
    <brk id="14" max="16383" man="1"/>
  </rowBreaks>
  <colBreaks count="1" manualBreakCount="1">
    <brk id="6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workbookViewId="0">
      <selection activeCell="S13" sqref="S13"/>
    </sheetView>
  </sheetViews>
  <sheetFormatPr baseColWidth="10" defaultRowHeight="15" x14ac:dyDescent="0.25"/>
  <cols>
    <col min="1" max="1" width="9.28515625" customWidth="1"/>
    <col min="2" max="2" width="13.85546875" customWidth="1"/>
    <col min="3" max="3" width="9.28515625" customWidth="1"/>
    <col min="4" max="4" width="13.140625" customWidth="1"/>
    <col min="5" max="7" width="9.28515625" customWidth="1"/>
    <col min="8" max="8" width="10.5703125" customWidth="1"/>
    <col min="9" max="15" width="9.28515625" customWidth="1"/>
    <col min="16" max="16" width="23.85546875" customWidth="1"/>
    <col min="17" max="17" width="22.7109375" customWidth="1"/>
    <col min="18" max="18" width="13.28515625" customWidth="1"/>
    <col min="19" max="19" width="18.140625" customWidth="1"/>
    <col min="20" max="20" width="19.42578125" style="37" customWidth="1"/>
    <col min="21" max="21" width="13.5703125" style="37" customWidth="1"/>
    <col min="22" max="22" width="12.28515625" style="37" customWidth="1"/>
    <col min="23" max="23" width="25.85546875" style="37" customWidth="1"/>
    <col min="24" max="24" width="13.5703125" customWidth="1"/>
    <col min="25" max="25" width="9.140625" customWidth="1"/>
  </cols>
  <sheetData>
    <row r="1" spans="1:25" ht="29.25" customHeight="1" x14ac:dyDescent="0.25">
      <c r="A1" s="4"/>
      <c r="B1" s="4"/>
      <c r="C1" s="4"/>
      <c r="D1" s="180" t="s">
        <v>125</v>
      </c>
      <c r="E1" s="180"/>
      <c r="F1" s="180"/>
      <c r="G1" s="180"/>
      <c r="H1" s="180"/>
      <c r="I1" s="180"/>
      <c r="J1" s="180"/>
      <c r="K1" s="180"/>
      <c r="L1" s="180"/>
      <c r="M1" s="180"/>
      <c r="N1" s="180"/>
      <c r="O1" s="180"/>
      <c r="P1" s="180"/>
      <c r="Q1" s="180"/>
      <c r="R1" s="180"/>
      <c r="S1" s="180"/>
      <c r="T1" s="180"/>
      <c r="U1" s="180"/>
      <c r="V1" s="180"/>
      <c r="W1" s="213" t="s">
        <v>128</v>
      </c>
      <c r="X1" s="213"/>
      <c r="Y1" s="213"/>
    </row>
    <row r="2" spans="1:25" ht="28.5" customHeight="1" x14ac:dyDescent="0.5">
      <c r="A2" s="4"/>
      <c r="B2" s="4"/>
      <c r="C2" s="4"/>
      <c r="D2" s="211" t="s">
        <v>126</v>
      </c>
      <c r="E2" s="211"/>
      <c r="F2" s="211"/>
      <c r="G2" s="211"/>
      <c r="H2" s="211"/>
      <c r="I2" s="211"/>
      <c r="J2" s="211"/>
      <c r="K2" s="211"/>
      <c r="L2" s="211"/>
      <c r="M2" s="211"/>
      <c r="N2" s="211"/>
      <c r="O2" s="211"/>
      <c r="P2" s="211"/>
      <c r="Q2" s="211"/>
      <c r="R2" s="211"/>
      <c r="S2" s="211"/>
      <c r="T2" s="211"/>
      <c r="U2" s="211"/>
      <c r="V2" s="211"/>
      <c r="W2" s="135"/>
      <c r="X2" s="14"/>
      <c r="Y2" s="14"/>
    </row>
    <row r="3" spans="1:25" ht="16.5" customHeight="1" x14ac:dyDescent="0.35">
      <c r="A3" s="4"/>
      <c r="B3" s="4"/>
      <c r="C3" s="4"/>
      <c r="D3" s="212" t="s">
        <v>127</v>
      </c>
      <c r="E3" s="212"/>
      <c r="F3" s="212"/>
      <c r="G3" s="212"/>
      <c r="H3" s="212"/>
      <c r="I3" s="212"/>
      <c r="J3" s="212"/>
      <c r="K3" s="212"/>
      <c r="L3" s="212"/>
      <c r="M3" s="212"/>
      <c r="N3" s="212"/>
      <c r="O3" s="212"/>
      <c r="P3" s="212"/>
      <c r="Q3" s="212"/>
      <c r="R3" s="212"/>
      <c r="S3" s="212"/>
      <c r="T3" s="212"/>
      <c r="U3" s="212"/>
      <c r="V3" s="212"/>
      <c r="W3" s="73"/>
      <c r="X3" s="4"/>
      <c r="Y3" s="4"/>
    </row>
    <row r="4" spans="1:25" ht="8.25" customHeight="1" x14ac:dyDescent="0.25">
      <c r="A4" s="4"/>
      <c r="B4" s="4"/>
      <c r="C4" s="4"/>
      <c r="D4" s="4"/>
      <c r="E4" s="4"/>
      <c r="F4" s="4"/>
      <c r="G4" s="26" t="s">
        <v>9</v>
      </c>
      <c r="H4" s="26"/>
      <c r="I4" s="26"/>
      <c r="J4" s="26"/>
      <c r="K4" s="26"/>
      <c r="L4" s="26"/>
      <c r="M4" s="26"/>
      <c r="N4" s="26"/>
      <c r="O4" s="26"/>
      <c r="P4" s="26"/>
      <c r="Q4" s="26"/>
      <c r="R4" s="26"/>
      <c r="S4" s="26"/>
      <c r="T4" s="136"/>
      <c r="U4" s="136"/>
      <c r="V4" s="136"/>
      <c r="W4" s="136"/>
      <c r="X4" s="26"/>
      <c r="Y4" s="26"/>
    </row>
    <row r="5" spans="1:25" ht="8.25" customHeight="1" x14ac:dyDescent="0.25">
      <c r="A5" s="4"/>
      <c r="B5" s="4"/>
      <c r="C5" s="4"/>
      <c r="D5" s="4"/>
      <c r="E5" s="4"/>
      <c r="F5" s="4"/>
      <c r="G5" s="4"/>
      <c r="H5" s="4"/>
      <c r="I5" s="4"/>
      <c r="J5" s="4"/>
      <c r="K5" s="4"/>
      <c r="L5" s="4"/>
      <c r="M5" s="4"/>
      <c r="N5" s="4"/>
      <c r="O5" s="4"/>
      <c r="P5" s="4"/>
      <c r="Q5" s="4"/>
      <c r="R5" s="4"/>
      <c r="S5" s="4"/>
      <c r="T5" s="73"/>
      <c r="U5" s="73"/>
      <c r="V5" s="73"/>
      <c r="W5" s="73"/>
      <c r="X5" s="4"/>
      <c r="Y5" s="4"/>
    </row>
    <row r="6" spans="1:25" ht="78.75" x14ac:dyDescent="0.25">
      <c r="A6" s="45" t="s">
        <v>92</v>
      </c>
      <c r="B6" s="45" t="s">
        <v>93</v>
      </c>
      <c r="C6" s="46" t="s">
        <v>131</v>
      </c>
      <c r="D6" s="46" t="s">
        <v>94</v>
      </c>
      <c r="E6" s="47" t="s">
        <v>132</v>
      </c>
      <c r="F6" s="47" t="s">
        <v>285</v>
      </c>
      <c r="G6" s="48" t="s">
        <v>95</v>
      </c>
      <c r="H6" s="48" t="s">
        <v>285</v>
      </c>
      <c r="I6" s="49" t="s">
        <v>133</v>
      </c>
      <c r="J6" s="50" t="s">
        <v>134</v>
      </c>
      <c r="K6" s="51" t="s">
        <v>87</v>
      </c>
      <c r="L6" s="51" t="s">
        <v>88</v>
      </c>
      <c r="M6" s="51" t="s">
        <v>89</v>
      </c>
      <c r="N6" s="51" t="s">
        <v>90</v>
      </c>
      <c r="O6" s="51" t="s">
        <v>91</v>
      </c>
      <c r="P6" s="52" t="s">
        <v>407</v>
      </c>
      <c r="Q6" s="53" t="s">
        <v>78</v>
      </c>
      <c r="R6" s="53" t="s">
        <v>79</v>
      </c>
      <c r="S6" s="53" t="s">
        <v>80</v>
      </c>
      <c r="T6" s="137" t="s">
        <v>81</v>
      </c>
      <c r="U6" s="137" t="s">
        <v>82</v>
      </c>
      <c r="V6" s="137" t="s">
        <v>83</v>
      </c>
      <c r="W6" s="137" t="s">
        <v>84</v>
      </c>
      <c r="X6" s="54" t="s">
        <v>85</v>
      </c>
      <c r="Y6" s="55" t="s">
        <v>86</v>
      </c>
    </row>
    <row r="7" spans="1:25" s="118" customFormat="1" ht="123.75" x14ac:dyDescent="0.25">
      <c r="A7" s="119" t="s">
        <v>320</v>
      </c>
      <c r="B7" s="119" t="s">
        <v>408</v>
      </c>
      <c r="C7" s="119" t="s">
        <v>409</v>
      </c>
      <c r="D7" s="119" t="s">
        <v>410</v>
      </c>
      <c r="E7" s="119" t="s">
        <v>321</v>
      </c>
      <c r="F7" s="119" t="s">
        <v>411</v>
      </c>
      <c r="G7" s="119">
        <v>1100120</v>
      </c>
      <c r="H7" s="119" t="s">
        <v>412</v>
      </c>
      <c r="I7" s="119"/>
      <c r="J7" s="119" t="s">
        <v>410</v>
      </c>
      <c r="K7" s="134">
        <v>17716.919999999998</v>
      </c>
      <c r="L7" s="134">
        <v>17716.919999999998</v>
      </c>
      <c r="M7" s="134">
        <v>0</v>
      </c>
      <c r="N7" s="134">
        <v>0</v>
      </c>
      <c r="O7" s="134">
        <v>0</v>
      </c>
      <c r="P7" s="119" t="s">
        <v>424</v>
      </c>
      <c r="Q7" s="119" t="s">
        <v>414</v>
      </c>
      <c r="R7" s="128" t="s">
        <v>96</v>
      </c>
      <c r="S7" s="119" t="s">
        <v>426</v>
      </c>
      <c r="T7" s="119">
        <f>60*4</f>
        <v>240</v>
      </c>
      <c r="U7" s="119">
        <f>+T7</f>
        <v>240</v>
      </c>
      <c r="V7" s="121">
        <f>55+46</f>
        <v>101</v>
      </c>
      <c r="W7" s="119">
        <f>+(V7/U7)*100</f>
        <v>42.083333333333336</v>
      </c>
      <c r="X7" s="119" t="s">
        <v>461</v>
      </c>
      <c r="Y7" s="119"/>
    </row>
    <row r="8" spans="1:25" s="123" customFormat="1" ht="45" x14ac:dyDescent="0.2">
      <c r="A8" s="119" t="s">
        <v>320</v>
      </c>
      <c r="B8" s="119" t="s">
        <v>408</v>
      </c>
      <c r="C8" s="119" t="s">
        <v>409</v>
      </c>
      <c r="D8" s="119" t="s">
        <v>410</v>
      </c>
      <c r="E8" s="119" t="s">
        <v>321</v>
      </c>
      <c r="F8" s="119" t="s">
        <v>411</v>
      </c>
      <c r="G8" s="119">
        <v>1100120</v>
      </c>
      <c r="H8" s="119" t="s">
        <v>412</v>
      </c>
      <c r="I8" s="119"/>
      <c r="J8" s="119" t="s">
        <v>410</v>
      </c>
      <c r="K8" s="134">
        <v>17716.919999999998</v>
      </c>
      <c r="L8" s="134">
        <v>17716.919999999998</v>
      </c>
      <c r="M8" s="134">
        <v>0</v>
      </c>
      <c r="N8" s="134">
        <v>0</v>
      </c>
      <c r="O8" s="134">
        <v>0</v>
      </c>
      <c r="P8" s="119" t="s">
        <v>425</v>
      </c>
      <c r="Q8" s="119" t="s">
        <v>436</v>
      </c>
      <c r="R8" s="119" t="s">
        <v>427</v>
      </c>
      <c r="S8" s="119" t="s">
        <v>422</v>
      </c>
      <c r="T8" s="119">
        <v>300</v>
      </c>
      <c r="U8" s="119">
        <f>+T8</f>
        <v>300</v>
      </c>
      <c r="V8" s="121">
        <f>71+64</f>
        <v>135</v>
      </c>
      <c r="W8" s="150">
        <f>+(V8/135)/2</f>
        <v>0.5</v>
      </c>
      <c r="X8" s="119" t="s">
        <v>461</v>
      </c>
      <c r="Y8" s="119"/>
    </row>
    <row r="9" spans="1:25" s="123" customFormat="1" ht="45" x14ac:dyDescent="0.2">
      <c r="A9" s="119" t="s">
        <v>320</v>
      </c>
      <c r="B9" s="119" t="s">
        <v>408</v>
      </c>
      <c r="C9" s="119" t="s">
        <v>409</v>
      </c>
      <c r="D9" s="119" t="s">
        <v>410</v>
      </c>
      <c r="E9" s="119" t="s">
        <v>321</v>
      </c>
      <c r="F9" s="119" t="s">
        <v>411</v>
      </c>
      <c r="G9" s="119">
        <v>1100120</v>
      </c>
      <c r="H9" s="119" t="s">
        <v>412</v>
      </c>
      <c r="I9" s="119"/>
      <c r="J9" s="119" t="s">
        <v>410</v>
      </c>
      <c r="K9" s="134">
        <f>+(K7-3541.72)/2</f>
        <v>7087.5999999999995</v>
      </c>
      <c r="L9" s="134">
        <f>+(L7-3541.72)/2</f>
        <v>7087.5999999999995</v>
      </c>
      <c r="M9" s="134">
        <v>0</v>
      </c>
      <c r="N9" s="134">
        <v>0</v>
      </c>
      <c r="O9" s="134">
        <v>0</v>
      </c>
      <c r="P9" s="126" t="s">
        <v>428</v>
      </c>
      <c r="Q9" s="119" t="s">
        <v>429</v>
      </c>
      <c r="R9" s="125" t="s">
        <v>97</v>
      </c>
      <c r="S9" s="119" t="s">
        <v>422</v>
      </c>
      <c r="T9" s="119">
        <v>300</v>
      </c>
      <c r="U9" s="119">
        <v>300</v>
      </c>
      <c r="V9" s="121">
        <f>+V8</f>
        <v>135</v>
      </c>
      <c r="W9" s="150">
        <f>+(V9/135)/2</f>
        <v>0.5</v>
      </c>
      <c r="X9" s="119" t="s">
        <v>461</v>
      </c>
      <c r="Y9" s="124"/>
    </row>
    <row r="10" spans="1:25" s="142" customFormat="1" ht="45" x14ac:dyDescent="0.2">
      <c r="A10" s="120" t="s">
        <v>320</v>
      </c>
      <c r="B10" s="120" t="s">
        <v>408</v>
      </c>
      <c r="C10" s="120" t="s">
        <v>409</v>
      </c>
      <c r="D10" s="120" t="s">
        <v>410</v>
      </c>
      <c r="E10" s="120" t="s">
        <v>321</v>
      </c>
      <c r="F10" s="120" t="s">
        <v>411</v>
      </c>
      <c r="G10" s="120">
        <v>1100120</v>
      </c>
      <c r="H10" s="120" t="s">
        <v>412</v>
      </c>
      <c r="I10" s="120">
        <v>2111</v>
      </c>
      <c r="J10" s="120" t="s">
        <v>413</v>
      </c>
      <c r="K10" s="120">
        <f>+K9/21</f>
        <v>337.50476190476189</v>
      </c>
      <c r="L10" s="120">
        <f>+L9/21</f>
        <v>337.50476190476189</v>
      </c>
      <c r="M10" s="120">
        <v>0</v>
      </c>
      <c r="N10" s="120">
        <v>0</v>
      </c>
      <c r="O10" s="120">
        <v>0</v>
      </c>
      <c r="P10" s="120" t="s">
        <v>438</v>
      </c>
      <c r="Q10" s="120" t="s">
        <v>437</v>
      </c>
      <c r="R10" s="139" t="s">
        <v>98</v>
      </c>
      <c r="S10" s="140" t="s">
        <v>422</v>
      </c>
      <c r="T10" s="141">
        <v>300</v>
      </c>
      <c r="U10" s="141">
        <v>300</v>
      </c>
      <c r="V10" s="141">
        <f>71+64</f>
        <v>135</v>
      </c>
      <c r="W10" s="151">
        <f>+(V10/135)/2</f>
        <v>0.5</v>
      </c>
      <c r="X10" s="145" t="s">
        <v>461</v>
      </c>
      <c r="Y10" s="139"/>
    </row>
    <row r="11" spans="1:25" s="123" customFormat="1" ht="33.75" x14ac:dyDescent="0.2">
      <c r="A11" s="120" t="s">
        <v>320</v>
      </c>
      <c r="B11" s="120" t="s">
        <v>408</v>
      </c>
      <c r="C11" s="120" t="s">
        <v>409</v>
      </c>
      <c r="D11" s="120" t="s">
        <v>410</v>
      </c>
      <c r="E11" s="120" t="s">
        <v>321</v>
      </c>
      <c r="F11" s="120" t="s">
        <v>411</v>
      </c>
      <c r="G11" s="120">
        <v>1100120</v>
      </c>
      <c r="H11" s="120" t="s">
        <v>412</v>
      </c>
      <c r="I11" s="120">
        <v>2112</v>
      </c>
      <c r="J11" s="120" t="s">
        <v>439</v>
      </c>
      <c r="K11" s="120">
        <v>337.50476190476189</v>
      </c>
      <c r="L11" s="120">
        <v>337.50476190476189</v>
      </c>
      <c r="M11" s="120">
        <v>0</v>
      </c>
      <c r="N11" s="120">
        <v>0</v>
      </c>
      <c r="O11" s="120">
        <v>0</v>
      </c>
      <c r="P11" s="120"/>
      <c r="Q11" s="122"/>
      <c r="R11" s="122"/>
      <c r="S11" s="122"/>
      <c r="T11" s="138"/>
      <c r="U11" s="138"/>
      <c r="V11" s="138"/>
      <c r="W11" s="138"/>
      <c r="X11" s="122"/>
      <c r="Y11" s="122"/>
    </row>
    <row r="12" spans="1:25" s="123" customFormat="1" ht="33.75" x14ac:dyDescent="0.2">
      <c r="A12" s="120" t="s">
        <v>320</v>
      </c>
      <c r="B12" s="120" t="s">
        <v>408</v>
      </c>
      <c r="C12" s="120" t="s">
        <v>409</v>
      </c>
      <c r="D12" s="120" t="s">
        <v>410</v>
      </c>
      <c r="E12" s="120" t="s">
        <v>321</v>
      </c>
      <c r="F12" s="120" t="s">
        <v>411</v>
      </c>
      <c r="G12" s="120">
        <v>1100120</v>
      </c>
      <c r="H12" s="120" t="s">
        <v>412</v>
      </c>
      <c r="I12" s="120">
        <v>2121</v>
      </c>
      <c r="J12" s="120" t="s">
        <v>440</v>
      </c>
      <c r="K12" s="120">
        <v>337.50476190476189</v>
      </c>
      <c r="L12" s="120">
        <v>337.50476190476189</v>
      </c>
      <c r="M12" s="120">
        <v>0</v>
      </c>
      <c r="N12" s="120">
        <v>0</v>
      </c>
      <c r="O12" s="120">
        <v>0</v>
      </c>
      <c r="P12" s="127"/>
      <c r="Q12" s="122"/>
      <c r="R12" s="122"/>
      <c r="S12" s="122"/>
      <c r="T12" s="138"/>
      <c r="U12" s="138"/>
      <c r="V12" s="138"/>
      <c r="W12" s="138"/>
      <c r="X12" s="122"/>
      <c r="Y12" s="122"/>
    </row>
    <row r="13" spans="1:25" s="123" customFormat="1" ht="33.75" x14ac:dyDescent="0.2">
      <c r="A13" s="120" t="s">
        <v>320</v>
      </c>
      <c r="B13" s="120" t="s">
        <v>408</v>
      </c>
      <c r="C13" s="120" t="s">
        <v>409</v>
      </c>
      <c r="D13" s="120" t="s">
        <v>410</v>
      </c>
      <c r="E13" s="120" t="s">
        <v>321</v>
      </c>
      <c r="F13" s="120" t="s">
        <v>411</v>
      </c>
      <c r="G13" s="120">
        <v>1100120</v>
      </c>
      <c r="H13" s="120" t="s">
        <v>412</v>
      </c>
      <c r="I13" s="120">
        <v>2142</v>
      </c>
      <c r="J13" s="120" t="s">
        <v>441</v>
      </c>
      <c r="K13" s="120">
        <v>337.50476190476189</v>
      </c>
      <c r="L13" s="120">
        <v>337.50476190476189</v>
      </c>
      <c r="M13" s="120">
        <v>0</v>
      </c>
      <c r="N13" s="120">
        <v>0</v>
      </c>
      <c r="O13" s="120">
        <v>0</v>
      </c>
      <c r="P13" s="127"/>
      <c r="Q13" s="122"/>
      <c r="R13" s="122"/>
      <c r="S13" s="122"/>
      <c r="T13" s="138"/>
      <c r="U13" s="138"/>
      <c r="V13" s="138"/>
      <c r="W13" s="138"/>
      <c r="X13" s="122"/>
      <c r="Y13" s="122"/>
    </row>
    <row r="14" spans="1:25" s="123" customFormat="1" ht="33.75" x14ac:dyDescent="0.2">
      <c r="A14" s="120" t="s">
        <v>320</v>
      </c>
      <c r="B14" s="120" t="s">
        <v>408</v>
      </c>
      <c r="C14" s="120" t="s">
        <v>409</v>
      </c>
      <c r="D14" s="120" t="s">
        <v>410</v>
      </c>
      <c r="E14" s="120" t="s">
        <v>321</v>
      </c>
      <c r="F14" s="120" t="s">
        <v>411</v>
      </c>
      <c r="G14" s="120">
        <v>1100120</v>
      </c>
      <c r="H14" s="120" t="s">
        <v>412</v>
      </c>
      <c r="I14" s="120">
        <v>2151</v>
      </c>
      <c r="J14" s="120" t="s">
        <v>442</v>
      </c>
      <c r="K14" s="120">
        <v>337.50476190476189</v>
      </c>
      <c r="L14" s="120">
        <v>337.50476190476189</v>
      </c>
      <c r="M14" s="120">
        <v>0</v>
      </c>
      <c r="N14" s="120">
        <v>0</v>
      </c>
      <c r="O14" s="120">
        <v>0</v>
      </c>
      <c r="P14" s="127"/>
      <c r="Q14" s="122"/>
      <c r="R14" s="122"/>
      <c r="S14" s="122"/>
      <c r="T14" s="138"/>
      <c r="U14" s="138"/>
      <c r="V14" s="138"/>
      <c r="W14" s="138"/>
      <c r="X14" s="122"/>
      <c r="Y14" s="122"/>
    </row>
    <row r="15" spans="1:25" s="123" customFormat="1" ht="33.75" x14ac:dyDescent="0.2">
      <c r="A15" s="120" t="s">
        <v>320</v>
      </c>
      <c r="B15" s="120" t="s">
        <v>408</v>
      </c>
      <c r="C15" s="120" t="s">
        <v>409</v>
      </c>
      <c r="D15" s="120" t="s">
        <v>410</v>
      </c>
      <c r="E15" s="120" t="s">
        <v>321</v>
      </c>
      <c r="F15" s="120" t="s">
        <v>411</v>
      </c>
      <c r="G15" s="120">
        <v>1100120</v>
      </c>
      <c r="H15" s="120" t="s">
        <v>412</v>
      </c>
      <c r="I15" s="120">
        <v>3641</v>
      </c>
      <c r="J15" s="120" t="s">
        <v>443</v>
      </c>
      <c r="K15" s="120">
        <v>337.50476190476189</v>
      </c>
      <c r="L15" s="120">
        <v>337.50476190476189</v>
      </c>
      <c r="M15" s="120">
        <v>0</v>
      </c>
      <c r="N15" s="120">
        <v>0</v>
      </c>
      <c r="O15" s="120">
        <v>0</v>
      </c>
      <c r="P15" s="127"/>
      <c r="Q15" s="122"/>
      <c r="R15" s="122"/>
      <c r="S15" s="122"/>
      <c r="T15" s="138"/>
      <c r="U15" s="138"/>
      <c r="V15" s="138"/>
      <c r="W15" s="138"/>
      <c r="X15" s="122"/>
      <c r="Y15" s="122"/>
    </row>
    <row r="16" spans="1:25" s="123" customFormat="1" ht="33.75" x14ac:dyDescent="0.2">
      <c r="A16" s="120" t="s">
        <v>320</v>
      </c>
      <c r="B16" s="120" t="s">
        <v>408</v>
      </c>
      <c r="C16" s="120" t="s">
        <v>409</v>
      </c>
      <c r="D16" s="120" t="s">
        <v>410</v>
      </c>
      <c r="E16" s="120" t="s">
        <v>321</v>
      </c>
      <c r="F16" s="120" t="s">
        <v>411</v>
      </c>
      <c r="G16" s="120">
        <v>1100120</v>
      </c>
      <c r="H16" s="120" t="s">
        <v>412</v>
      </c>
      <c r="I16" s="120">
        <v>3741</v>
      </c>
      <c r="J16" s="120" t="s">
        <v>444</v>
      </c>
      <c r="K16" s="120">
        <v>337.50476190476189</v>
      </c>
      <c r="L16" s="120">
        <v>337.50476190476189</v>
      </c>
      <c r="M16" s="120">
        <v>0</v>
      </c>
      <c r="N16" s="120">
        <v>0</v>
      </c>
      <c r="O16" s="120">
        <v>0</v>
      </c>
      <c r="P16" s="127"/>
      <c r="Q16" s="122"/>
      <c r="R16" s="122"/>
      <c r="S16" s="122"/>
      <c r="T16" s="138"/>
      <c r="U16" s="138"/>
      <c r="V16" s="138"/>
      <c r="W16" s="138"/>
      <c r="X16" s="122"/>
      <c r="Y16" s="122"/>
    </row>
    <row r="17" spans="1:25" s="142" customFormat="1" ht="56.25" x14ac:dyDescent="0.2">
      <c r="A17" s="120" t="s">
        <v>320</v>
      </c>
      <c r="B17" s="120" t="s">
        <v>408</v>
      </c>
      <c r="C17" s="120" t="s">
        <v>409</v>
      </c>
      <c r="D17" s="120" t="s">
        <v>410</v>
      </c>
      <c r="E17" s="120" t="s">
        <v>321</v>
      </c>
      <c r="F17" s="120" t="s">
        <v>411</v>
      </c>
      <c r="G17" s="120">
        <v>1100120</v>
      </c>
      <c r="H17" s="120" t="s">
        <v>412</v>
      </c>
      <c r="I17" s="120">
        <v>2111</v>
      </c>
      <c r="J17" s="120" t="s">
        <v>413</v>
      </c>
      <c r="K17" s="120">
        <v>337.50476190476189</v>
      </c>
      <c r="L17" s="120">
        <v>337.50476190476189</v>
      </c>
      <c r="M17" s="120">
        <v>0</v>
      </c>
      <c r="N17" s="120">
        <v>0</v>
      </c>
      <c r="O17" s="120">
        <v>0</v>
      </c>
      <c r="P17" s="120" t="s">
        <v>353</v>
      </c>
      <c r="Q17" s="120" t="s">
        <v>419</v>
      </c>
      <c r="R17" s="139" t="s">
        <v>99</v>
      </c>
      <c r="S17" s="140" t="s">
        <v>445</v>
      </c>
      <c r="T17" s="141">
        <v>72</v>
      </c>
      <c r="U17" s="141">
        <v>72</v>
      </c>
      <c r="V17" s="141">
        <f>9+2</f>
        <v>11</v>
      </c>
      <c r="W17" s="151">
        <f>+(V17/11)/2</f>
        <v>0.5</v>
      </c>
      <c r="X17" s="145" t="s">
        <v>461</v>
      </c>
      <c r="Y17" s="139"/>
    </row>
    <row r="18" spans="1:25" s="123" customFormat="1" ht="33.75" x14ac:dyDescent="0.2">
      <c r="A18" s="120" t="s">
        <v>320</v>
      </c>
      <c r="B18" s="120" t="s">
        <v>408</v>
      </c>
      <c r="C18" s="120" t="s">
        <v>409</v>
      </c>
      <c r="D18" s="120" t="s">
        <v>410</v>
      </c>
      <c r="E18" s="120" t="s">
        <v>321</v>
      </c>
      <c r="F18" s="120" t="s">
        <v>411</v>
      </c>
      <c r="G18" s="120">
        <v>1100120</v>
      </c>
      <c r="H18" s="120" t="s">
        <v>412</v>
      </c>
      <c r="I18" s="120">
        <v>2112</v>
      </c>
      <c r="J18" s="120" t="s">
        <v>439</v>
      </c>
      <c r="K18" s="120">
        <v>337.50476190476189</v>
      </c>
      <c r="L18" s="120">
        <v>337.50476190476189</v>
      </c>
      <c r="M18" s="120">
        <v>0</v>
      </c>
      <c r="N18" s="120">
        <v>0</v>
      </c>
      <c r="O18" s="120">
        <v>0</v>
      </c>
      <c r="P18" s="120"/>
      <c r="Q18" s="120"/>
      <c r="R18" s="122"/>
      <c r="S18" s="127"/>
      <c r="T18" s="138"/>
      <c r="U18" s="138"/>
      <c r="V18" s="138"/>
      <c r="W18" s="138"/>
      <c r="X18" s="122"/>
      <c r="Y18" s="122"/>
    </row>
    <row r="19" spans="1:25" s="123" customFormat="1" ht="33.75" x14ac:dyDescent="0.2">
      <c r="A19" s="120" t="s">
        <v>320</v>
      </c>
      <c r="B19" s="120" t="s">
        <v>408</v>
      </c>
      <c r="C19" s="120" t="s">
        <v>409</v>
      </c>
      <c r="D19" s="120" t="s">
        <v>410</v>
      </c>
      <c r="E19" s="120" t="s">
        <v>321</v>
      </c>
      <c r="F19" s="120" t="s">
        <v>411</v>
      </c>
      <c r="G19" s="120">
        <v>1100120</v>
      </c>
      <c r="H19" s="120" t="s">
        <v>412</v>
      </c>
      <c r="I19" s="120">
        <v>2121</v>
      </c>
      <c r="J19" s="120" t="s">
        <v>440</v>
      </c>
      <c r="K19" s="120">
        <v>337.50476190476189</v>
      </c>
      <c r="L19" s="120">
        <v>337.50476190476189</v>
      </c>
      <c r="M19" s="120">
        <v>0</v>
      </c>
      <c r="N19" s="120">
        <v>0</v>
      </c>
      <c r="O19" s="120">
        <v>0</v>
      </c>
      <c r="P19" s="120"/>
      <c r="Q19" s="120"/>
      <c r="R19" s="122"/>
      <c r="S19" s="127"/>
      <c r="T19" s="138"/>
      <c r="U19" s="138"/>
      <c r="V19" s="138"/>
      <c r="W19" s="138"/>
      <c r="X19" s="122"/>
      <c r="Y19" s="122"/>
    </row>
    <row r="20" spans="1:25" s="123" customFormat="1" ht="33.75" x14ac:dyDescent="0.2">
      <c r="A20" s="120" t="s">
        <v>320</v>
      </c>
      <c r="B20" s="120" t="s">
        <v>408</v>
      </c>
      <c r="C20" s="120" t="s">
        <v>409</v>
      </c>
      <c r="D20" s="120" t="s">
        <v>410</v>
      </c>
      <c r="E20" s="120" t="s">
        <v>321</v>
      </c>
      <c r="F20" s="120" t="s">
        <v>411</v>
      </c>
      <c r="G20" s="120">
        <v>1100120</v>
      </c>
      <c r="H20" s="120" t="s">
        <v>412</v>
      </c>
      <c r="I20" s="120">
        <v>2142</v>
      </c>
      <c r="J20" s="120" t="s">
        <v>441</v>
      </c>
      <c r="K20" s="120">
        <v>337.50476190476189</v>
      </c>
      <c r="L20" s="120">
        <v>337.50476190476189</v>
      </c>
      <c r="M20" s="120">
        <v>0</v>
      </c>
      <c r="N20" s="120">
        <v>0</v>
      </c>
      <c r="O20" s="120">
        <v>0</v>
      </c>
      <c r="P20" s="120"/>
      <c r="Q20" s="120"/>
      <c r="R20" s="122"/>
      <c r="S20" s="127"/>
      <c r="T20" s="138"/>
      <c r="U20" s="138"/>
      <c r="V20" s="138"/>
      <c r="W20" s="138"/>
      <c r="X20" s="122"/>
      <c r="Y20" s="122"/>
    </row>
    <row r="21" spans="1:25" s="123" customFormat="1" ht="33.75" x14ac:dyDescent="0.2">
      <c r="A21" s="120" t="s">
        <v>320</v>
      </c>
      <c r="B21" s="120" t="s">
        <v>408</v>
      </c>
      <c r="C21" s="120" t="s">
        <v>409</v>
      </c>
      <c r="D21" s="120" t="s">
        <v>410</v>
      </c>
      <c r="E21" s="120" t="s">
        <v>321</v>
      </c>
      <c r="F21" s="120" t="s">
        <v>411</v>
      </c>
      <c r="G21" s="120">
        <v>1100120</v>
      </c>
      <c r="H21" s="120" t="s">
        <v>412</v>
      </c>
      <c r="I21" s="120">
        <v>2151</v>
      </c>
      <c r="J21" s="120" t="s">
        <v>442</v>
      </c>
      <c r="K21" s="120">
        <v>337.50476190476189</v>
      </c>
      <c r="L21" s="120">
        <v>337.50476190476189</v>
      </c>
      <c r="M21" s="120">
        <v>0</v>
      </c>
      <c r="N21" s="120">
        <v>0</v>
      </c>
      <c r="O21" s="120">
        <v>0</v>
      </c>
      <c r="P21" s="120"/>
      <c r="Q21" s="120"/>
      <c r="R21" s="122"/>
      <c r="S21" s="127"/>
      <c r="T21" s="138"/>
      <c r="U21" s="138"/>
      <c r="V21" s="138"/>
      <c r="W21" s="138"/>
      <c r="X21" s="122"/>
      <c r="Y21" s="122"/>
    </row>
    <row r="22" spans="1:25" s="123" customFormat="1" ht="33.75" x14ac:dyDescent="0.2">
      <c r="A22" s="120" t="s">
        <v>320</v>
      </c>
      <c r="B22" s="120" t="s">
        <v>408</v>
      </c>
      <c r="C22" s="120" t="s">
        <v>409</v>
      </c>
      <c r="D22" s="120" t="s">
        <v>410</v>
      </c>
      <c r="E22" s="120" t="s">
        <v>321</v>
      </c>
      <c r="F22" s="120" t="s">
        <v>411</v>
      </c>
      <c r="G22" s="120">
        <v>1100120</v>
      </c>
      <c r="H22" s="120" t="s">
        <v>412</v>
      </c>
      <c r="I22" s="120">
        <v>3641</v>
      </c>
      <c r="J22" s="120" t="s">
        <v>443</v>
      </c>
      <c r="K22" s="120">
        <v>337.50476190476189</v>
      </c>
      <c r="L22" s="120">
        <v>337.50476190476189</v>
      </c>
      <c r="M22" s="120">
        <v>0</v>
      </c>
      <c r="N22" s="120">
        <v>0</v>
      </c>
      <c r="O22" s="120">
        <v>0</v>
      </c>
      <c r="P22" s="120"/>
      <c r="Q22" s="120"/>
      <c r="R22" s="122"/>
      <c r="S22" s="127"/>
      <c r="T22" s="138"/>
      <c r="U22" s="138"/>
      <c r="V22" s="138"/>
      <c r="W22" s="138"/>
      <c r="X22" s="122"/>
      <c r="Y22" s="122"/>
    </row>
    <row r="23" spans="1:25" s="123" customFormat="1" ht="33.75" x14ac:dyDescent="0.2">
      <c r="A23" s="120" t="s">
        <v>320</v>
      </c>
      <c r="B23" s="120" t="s">
        <v>408</v>
      </c>
      <c r="C23" s="120" t="s">
        <v>409</v>
      </c>
      <c r="D23" s="120" t="s">
        <v>410</v>
      </c>
      <c r="E23" s="120" t="s">
        <v>321</v>
      </c>
      <c r="F23" s="120" t="s">
        <v>411</v>
      </c>
      <c r="G23" s="120">
        <v>1100120</v>
      </c>
      <c r="H23" s="120" t="s">
        <v>412</v>
      </c>
      <c r="I23" s="120">
        <v>3741</v>
      </c>
      <c r="J23" s="120" t="s">
        <v>444</v>
      </c>
      <c r="K23" s="120">
        <v>337.50476190476189</v>
      </c>
      <c r="L23" s="120">
        <v>337.50476190476189</v>
      </c>
      <c r="M23" s="120">
        <v>0</v>
      </c>
      <c r="N23" s="120">
        <v>0</v>
      </c>
      <c r="O23" s="120">
        <v>0</v>
      </c>
      <c r="P23" s="120"/>
      <c r="Q23" s="120"/>
      <c r="R23" s="122"/>
      <c r="S23" s="127"/>
      <c r="T23" s="138"/>
      <c r="U23" s="138"/>
      <c r="V23" s="138"/>
      <c r="W23" s="138"/>
      <c r="X23" s="122"/>
      <c r="Y23" s="122"/>
    </row>
    <row r="24" spans="1:25" s="142" customFormat="1" ht="67.5" x14ac:dyDescent="0.2">
      <c r="A24" s="120" t="s">
        <v>320</v>
      </c>
      <c r="B24" s="120" t="s">
        <v>408</v>
      </c>
      <c r="C24" s="120" t="s">
        <v>409</v>
      </c>
      <c r="D24" s="120" t="s">
        <v>410</v>
      </c>
      <c r="E24" s="120" t="s">
        <v>321</v>
      </c>
      <c r="F24" s="120" t="s">
        <v>411</v>
      </c>
      <c r="G24" s="120">
        <v>1100120</v>
      </c>
      <c r="H24" s="120" t="s">
        <v>412</v>
      </c>
      <c r="I24" s="120">
        <v>2111</v>
      </c>
      <c r="J24" s="120" t="s">
        <v>413</v>
      </c>
      <c r="K24" s="120">
        <v>337.50476190476189</v>
      </c>
      <c r="L24" s="120">
        <v>337.50476190476189</v>
      </c>
      <c r="M24" s="120">
        <v>0</v>
      </c>
      <c r="N24" s="120">
        <v>0</v>
      </c>
      <c r="O24" s="120">
        <v>0</v>
      </c>
      <c r="P24" s="120" t="s">
        <v>446</v>
      </c>
      <c r="Q24" s="120" t="s">
        <v>417</v>
      </c>
      <c r="R24" s="139" t="s">
        <v>100</v>
      </c>
      <c r="S24" s="140" t="s">
        <v>475</v>
      </c>
      <c r="T24" s="141">
        <v>300</v>
      </c>
      <c r="U24" s="141">
        <v>300</v>
      </c>
      <c r="V24" s="141">
        <f>69+64</f>
        <v>133</v>
      </c>
      <c r="W24" s="151">
        <f>+(V24/135)/2</f>
        <v>0.49259259259259258</v>
      </c>
      <c r="X24" s="145" t="s">
        <v>461</v>
      </c>
      <c r="Y24" s="139"/>
    </row>
    <row r="25" spans="1:25" s="123" customFormat="1" ht="33.75" x14ac:dyDescent="0.2">
      <c r="A25" s="120" t="s">
        <v>320</v>
      </c>
      <c r="B25" s="120" t="s">
        <v>408</v>
      </c>
      <c r="C25" s="120" t="s">
        <v>409</v>
      </c>
      <c r="D25" s="120" t="s">
        <v>410</v>
      </c>
      <c r="E25" s="120" t="s">
        <v>321</v>
      </c>
      <c r="F25" s="120" t="s">
        <v>411</v>
      </c>
      <c r="G25" s="120">
        <v>1100120</v>
      </c>
      <c r="H25" s="120" t="s">
        <v>412</v>
      </c>
      <c r="I25" s="120">
        <v>2112</v>
      </c>
      <c r="J25" s="120" t="s">
        <v>439</v>
      </c>
      <c r="K25" s="120">
        <v>337.50476190476189</v>
      </c>
      <c r="L25" s="120">
        <v>337.50476190476189</v>
      </c>
      <c r="M25" s="120">
        <v>0</v>
      </c>
      <c r="N25" s="120">
        <v>0</v>
      </c>
      <c r="O25" s="120">
        <v>0</v>
      </c>
      <c r="P25" s="120"/>
      <c r="Q25" s="120"/>
      <c r="R25" s="122"/>
      <c r="S25" s="127"/>
      <c r="T25" s="138"/>
      <c r="U25" s="138"/>
      <c r="V25" s="138"/>
      <c r="W25" s="138"/>
      <c r="X25" s="122"/>
      <c r="Y25" s="122"/>
    </row>
    <row r="26" spans="1:25" s="123" customFormat="1" ht="33.75" x14ac:dyDescent="0.2">
      <c r="A26" s="120" t="s">
        <v>320</v>
      </c>
      <c r="B26" s="120" t="s">
        <v>408</v>
      </c>
      <c r="C26" s="120" t="s">
        <v>409</v>
      </c>
      <c r="D26" s="120" t="s">
        <v>410</v>
      </c>
      <c r="E26" s="120" t="s">
        <v>321</v>
      </c>
      <c r="F26" s="120" t="s">
        <v>411</v>
      </c>
      <c r="G26" s="120">
        <v>1100120</v>
      </c>
      <c r="H26" s="120" t="s">
        <v>412</v>
      </c>
      <c r="I26" s="120">
        <v>2121</v>
      </c>
      <c r="J26" s="120" t="s">
        <v>440</v>
      </c>
      <c r="K26" s="120">
        <v>337.50476190476189</v>
      </c>
      <c r="L26" s="120">
        <v>337.50476190476189</v>
      </c>
      <c r="M26" s="120">
        <v>0</v>
      </c>
      <c r="N26" s="120">
        <v>0</v>
      </c>
      <c r="O26" s="120">
        <v>0</v>
      </c>
      <c r="P26" s="120"/>
      <c r="Q26" s="120"/>
      <c r="R26" s="122"/>
      <c r="S26" s="127"/>
      <c r="T26" s="138"/>
      <c r="U26" s="138"/>
      <c r="V26" s="138"/>
      <c r="W26" s="138"/>
      <c r="X26" s="122"/>
      <c r="Y26" s="122"/>
    </row>
    <row r="27" spans="1:25" s="123" customFormat="1" ht="33.75" x14ac:dyDescent="0.2">
      <c r="A27" s="120" t="s">
        <v>320</v>
      </c>
      <c r="B27" s="120" t="s">
        <v>408</v>
      </c>
      <c r="C27" s="120" t="s">
        <v>409</v>
      </c>
      <c r="D27" s="120" t="s">
        <v>410</v>
      </c>
      <c r="E27" s="120" t="s">
        <v>321</v>
      </c>
      <c r="F27" s="120" t="s">
        <v>411</v>
      </c>
      <c r="G27" s="120">
        <v>1100120</v>
      </c>
      <c r="H27" s="120" t="s">
        <v>412</v>
      </c>
      <c r="I27" s="120">
        <v>2142</v>
      </c>
      <c r="J27" s="120" t="s">
        <v>441</v>
      </c>
      <c r="K27" s="120">
        <v>337.50476190476189</v>
      </c>
      <c r="L27" s="120">
        <v>337.50476190476189</v>
      </c>
      <c r="M27" s="120">
        <v>0</v>
      </c>
      <c r="N27" s="120">
        <v>0</v>
      </c>
      <c r="O27" s="120">
        <v>0</v>
      </c>
      <c r="P27" s="120"/>
      <c r="Q27" s="120"/>
      <c r="R27" s="122"/>
      <c r="S27" s="127"/>
      <c r="T27" s="138"/>
      <c r="U27" s="138"/>
      <c r="V27" s="138"/>
      <c r="W27" s="138"/>
      <c r="X27" s="122"/>
      <c r="Y27" s="122"/>
    </row>
    <row r="28" spans="1:25" s="123" customFormat="1" ht="33.75" x14ac:dyDescent="0.2">
      <c r="A28" s="120" t="s">
        <v>320</v>
      </c>
      <c r="B28" s="120" t="s">
        <v>408</v>
      </c>
      <c r="C28" s="120" t="s">
        <v>409</v>
      </c>
      <c r="D28" s="120" t="s">
        <v>410</v>
      </c>
      <c r="E28" s="120" t="s">
        <v>321</v>
      </c>
      <c r="F28" s="120" t="s">
        <v>411</v>
      </c>
      <c r="G28" s="120">
        <v>1100120</v>
      </c>
      <c r="H28" s="120" t="s">
        <v>412</v>
      </c>
      <c r="I28" s="120">
        <v>2151</v>
      </c>
      <c r="J28" s="120" t="s">
        <v>442</v>
      </c>
      <c r="K28" s="120">
        <v>337.50476190476189</v>
      </c>
      <c r="L28" s="120">
        <v>337.50476190476189</v>
      </c>
      <c r="M28" s="120">
        <v>0</v>
      </c>
      <c r="N28" s="120">
        <v>0</v>
      </c>
      <c r="O28" s="120">
        <v>0</v>
      </c>
      <c r="P28" s="120"/>
      <c r="Q28" s="120"/>
      <c r="R28" s="122"/>
      <c r="S28" s="127"/>
      <c r="T28" s="138"/>
      <c r="U28" s="138"/>
      <c r="V28" s="138"/>
      <c r="W28" s="138"/>
      <c r="X28" s="122"/>
      <c r="Y28" s="122"/>
    </row>
    <row r="29" spans="1:25" s="123" customFormat="1" ht="33.75" x14ac:dyDescent="0.2">
      <c r="A29" s="120" t="s">
        <v>320</v>
      </c>
      <c r="B29" s="120" t="s">
        <v>408</v>
      </c>
      <c r="C29" s="120" t="s">
        <v>409</v>
      </c>
      <c r="D29" s="120" t="s">
        <v>410</v>
      </c>
      <c r="E29" s="120" t="s">
        <v>321</v>
      </c>
      <c r="F29" s="120" t="s">
        <v>411</v>
      </c>
      <c r="G29" s="120">
        <v>1100120</v>
      </c>
      <c r="H29" s="120" t="s">
        <v>412</v>
      </c>
      <c r="I29" s="120">
        <v>3641</v>
      </c>
      <c r="J29" s="120" t="s">
        <v>443</v>
      </c>
      <c r="K29" s="120">
        <v>337.50476190476189</v>
      </c>
      <c r="L29" s="120">
        <v>337.50476190476189</v>
      </c>
      <c r="M29" s="120">
        <v>0</v>
      </c>
      <c r="N29" s="120">
        <v>0</v>
      </c>
      <c r="O29" s="120">
        <v>0</v>
      </c>
      <c r="P29" s="120"/>
      <c r="Q29" s="120"/>
      <c r="R29" s="122"/>
      <c r="S29" s="127"/>
      <c r="T29" s="138"/>
      <c r="U29" s="138"/>
      <c r="V29" s="138"/>
      <c r="W29" s="138"/>
      <c r="X29" s="122"/>
      <c r="Y29" s="122"/>
    </row>
    <row r="30" spans="1:25" s="123" customFormat="1" ht="33.75" x14ac:dyDescent="0.2">
      <c r="A30" s="120" t="s">
        <v>320</v>
      </c>
      <c r="B30" s="120" t="s">
        <v>408</v>
      </c>
      <c r="C30" s="120" t="s">
        <v>409</v>
      </c>
      <c r="D30" s="120" t="s">
        <v>410</v>
      </c>
      <c r="E30" s="120" t="s">
        <v>321</v>
      </c>
      <c r="F30" s="120" t="s">
        <v>411</v>
      </c>
      <c r="G30" s="120">
        <v>1100120</v>
      </c>
      <c r="H30" s="120" t="s">
        <v>412</v>
      </c>
      <c r="I30" s="120">
        <v>3741</v>
      </c>
      <c r="J30" s="120" t="s">
        <v>444</v>
      </c>
      <c r="K30" s="120">
        <v>337.50476190476189</v>
      </c>
      <c r="L30" s="120">
        <v>337.50476190476189</v>
      </c>
      <c r="M30" s="120">
        <v>0</v>
      </c>
      <c r="N30" s="120">
        <v>0</v>
      </c>
      <c r="O30" s="120">
        <v>0</v>
      </c>
      <c r="P30" s="120"/>
      <c r="Q30" s="120"/>
      <c r="R30" s="122"/>
      <c r="S30" s="127"/>
      <c r="T30" s="138"/>
      <c r="U30" s="138"/>
      <c r="V30" s="138"/>
      <c r="W30" s="138"/>
      <c r="X30" s="122"/>
      <c r="Y30" s="122"/>
    </row>
    <row r="31" spans="1:25" s="142" customFormat="1" ht="56.25" x14ac:dyDescent="0.25">
      <c r="A31" s="119" t="s">
        <v>320</v>
      </c>
      <c r="B31" s="119" t="s">
        <v>408</v>
      </c>
      <c r="C31" s="119" t="s">
        <v>409</v>
      </c>
      <c r="D31" s="119" t="s">
        <v>410</v>
      </c>
      <c r="E31" s="119" t="s">
        <v>321</v>
      </c>
      <c r="F31" s="119" t="s">
        <v>411</v>
      </c>
      <c r="G31" s="119">
        <v>1100120</v>
      </c>
      <c r="H31" s="119" t="s">
        <v>412</v>
      </c>
      <c r="I31" s="119"/>
      <c r="J31" s="119" t="s">
        <v>410</v>
      </c>
      <c r="K31" s="134">
        <v>3541.72</v>
      </c>
      <c r="L31" s="134">
        <v>3541.72</v>
      </c>
      <c r="M31" s="134">
        <v>0</v>
      </c>
      <c r="N31" s="134">
        <v>0</v>
      </c>
      <c r="O31" s="134">
        <v>0</v>
      </c>
      <c r="P31" s="143" t="s">
        <v>449</v>
      </c>
      <c r="Q31" s="143" t="s">
        <v>448</v>
      </c>
      <c r="R31" s="62" t="s">
        <v>101</v>
      </c>
      <c r="S31" s="143" t="s">
        <v>450</v>
      </c>
      <c r="T31" s="134">
        <f>+'POA FORMATO 1'!V9</f>
        <v>73.400000000000006</v>
      </c>
      <c r="U31" s="134">
        <f>+'POA FORMATO 1'!V9</f>
        <v>73.400000000000006</v>
      </c>
      <c r="V31" s="134">
        <f>32+20</f>
        <v>52</v>
      </c>
      <c r="W31" s="134">
        <f>+V31/U31</f>
        <v>0.70844686648501354</v>
      </c>
      <c r="X31" s="119" t="s">
        <v>461</v>
      </c>
      <c r="Y31" s="144"/>
    </row>
    <row r="32" spans="1:25" s="142" customFormat="1" ht="56.25" x14ac:dyDescent="0.2">
      <c r="A32" s="120" t="s">
        <v>320</v>
      </c>
      <c r="B32" s="120" t="s">
        <v>408</v>
      </c>
      <c r="C32" s="120" t="s">
        <v>409</v>
      </c>
      <c r="D32" s="120" t="s">
        <v>410</v>
      </c>
      <c r="E32" s="120" t="s">
        <v>321</v>
      </c>
      <c r="F32" s="120" t="s">
        <v>411</v>
      </c>
      <c r="G32" s="120">
        <v>1100120</v>
      </c>
      <c r="H32" s="120" t="s">
        <v>412</v>
      </c>
      <c r="I32" s="120">
        <v>3853</v>
      </c>
      <c r="J32" s="120" t="s">
        <v>447</v>
      </c>
      <c r="K32" s="139">
        <f>+K31/3</f>
        <v>1180.5733333333333</v>
      </c>
      <c r="L32" s="139">
        <f>+L31/3</f>
        <v>1180.5733333333333</v>
      </c>
      <c r="M32" s="141">
        <v>0</v>
      </c>
      <c r="N32" s="141">
        <v>0</v>
      </c>
      <c r="O32" s="141">
        <v>0</v>
      </c>
      <c r="P32" s="120" t="s">
        <v>453</v>
      </c>
      <c r="Q32" s="120" t="s">
        <v>416</v>
      </c>
      <c r="R32" s="139" t="s">
        <v>98</v>
      </c>
      <c r="S32" s="140" t="s">
        <v>450</v>
      </c>
      <c r="T32" s="141">
        <f>+T31/3</f>
        <v>24.466666666666669</v>
      </c>
      <c r="U32" s="141">
        <f>+T32</f>
        <v>24.466666666666669</v>
      </c>
      <c r="V32" s="141">
        <v>32</v>
      </c>
      <c r="W32" s="141">
        <f>+V32/U32*33</f>
        <v>43.160762942779293</v>
      </c>
      <c r="X32" s="145" t="s">
        <v>461</v>
      </c>
      <c r="Y32" s="139"/>
    </row>
    <row r="33" spans="1:25" s="142" customFormat="1" ht="56.25" x14ac:dyDescent="0.2">
      <c r="A33" s="120" t="s">
        <v>320</v>
      </c>
      <c r="B33" s="120" t="s">
        <v>408</v>
      </c>
      <c r="C33" s="120" t="s">
        <v>409</v>
      </c>
      <c r="D33" s="120" t="s">
        <v>410</v>
      </c>
      <c r="E33" s="120" t="s">
        <v>321</v>
      </c>
      <c r="F33" s="120" t="s">
        <v>411</v>
      </c>
      <c r="G33" s="120">
        <v>1100120</v>
      </c>
      <c r="H33" s="120" t="s">
        <v>412</v>
      </c>
      <c r="I33" s="120">
        <v>3853</v>
      </c>
      <c r="J33" s="120" t="s">
        <v>447</v>
      </c>
      <c r="K33" s="139">
        <v>1180.5733333333333</v>
      </c>
      <c r="L33" s="139">
        <v>1180.5733333333333</v>
      </c>
      <c r="M33" s="141">
        <v>0</v>
      </c>
      <c r="N33" s="141">
        <v>0</v>
      </c>
      <c r="O33" s="141">
        <v>0</v>
      </c>
      <c r="P33" s="120" t="s">
        <v>454</v>
      </c>
      <c r="Q33" s="120" t="s">
        <v>416</v>
      </c>
      <c r="R33" s="139" t="s">
        <v>99</v>
      </c>
      <c r="S33" s="140" t="s">
        <v>450</v>
      </c>
      <c r="T33" s="141">
        <v>23.833333333333332</v>
      </c>
      <c r="U33" s="141">
        <v>23.833333333333332</v>
      </c>
      <c r="V33" s="141">
        <v>0</v>
      </c>
      <c r="W33" s="141">
        <v>0</v>
      </c>
      <c r="X33" s="145" t="s">
        <v>461</v>
      </c>
      <c r="Y33" s="139"/>
    </row>
    <row r="34" spans="1:25" s="142" customFormat="1" ht="56.25" x14ac:dyDescent="0.2">
      <c r="A34" s="120" t="s">
        <v>320</v>
      </c>
      <c r="B34" s="120" t="s">
        <v>408</v>
      </c>
      <c r="C34" s="120" t="s">
        <v>409</v>
      </c>
      <c r="D34" s="120" t="s">
        <v>410</v>
      </c>
      <c r="E34" s="120" t="s">
        <v>321</v>
      </c>
      <c r="F34" s="120" t="s">
        <v>411</v>
      </c>
      <c r="G34" s="120">
        <v>1100120</v>
      </c>
      <c r="H34" s="120" t="s">
        <v>412</v>
      </c>
      <c r="I34" s="120">
        <v>3853</v>
      </c>
      <c r="J34" s="120" t="s">
        <v>447</v>
      </c>
      <c r="K34" s="139">
        <v>1180.5733333333333</v>
      </c>
      <c r="L34" s="139">
        <v>1180.5733333333333</v>
      </c>
      <c r="M34" s="141">
        <v>0</v>
      </c>
      <c r="N34" s="141">
        <v>0</v>
      </c>
      <c r="O34" s="141">
        <v>0</v>
      </c>
      <c r="P34" s="120" t="s">
        <v>455</v>
      </c>
      <c r="Q34" s="120" t="s">
        <v>416</v>
      </c>
      <c r="R34" s="139" t="s">
        <v>100</v>
      </c>
      <c r="S34" s="140" t="s">
        <v>450</v>
      </c>
      <c r="T34" s="141">
        <v>23.833333333333332</v>
      </c>
      <c r="U34" s="141">
        <v>23.833333333333332</v>
      </c>
      <c r="V34" s="141">
        <v>20</v>
      </c>
      <c r="W34" s="141">
        <f>+V34/U34*33</f>
        <v>27.692307692307693</v>
      </c>
      <c r="X34" s="145" t="s">
        <v>461</v>
      </c>
      <c r="Y34" s="139"/>
    </row>
    <row r="35" spans="1:25" s="142" customFormat="1" ht="56.25" x14ac:dyDescent="0.25">
      <c r="A35" s="119" t="s">
        <v>320</v>
      </c>
      <c r="B35" s="119" t="s">
        <v>408</v>
      </c>
      <c r="C35" s="119" t="s">
        <v>409</v>
      </c>
      <c r="D35" s="119" t="s">
        <v>410</v>
      </c>
      <c r="E35" s="119" t="s">
        <v>321</v>
      </c>
      <c r="F35" s="119" t="s">
        <v>411</v>
      </c>
      <c r="G35" s="119">
        <v>1100120</v>
      </c>
      <c r="H35" s="119" t="s">
        <v>412</v>
      </c>
      <c r="I35" s="144"/>
      <c r="J35" s="119" t="s">
        <v>410</v>
      </c>
      <c r="K35" s="134">
        <v>7087.5999999999995</v>
      </c>
      <c r="L35" s="134">
        <v>7087.5999999999995</v>
      </c>
      <c r="M35" s="134">
        <v>0</v>
      </c>
      <c r="N35" s="134">
        <v>0</v>
      </c>
      <c r="O35" s="134">
        <v>0</v>
      </c>
      <c r="P35" s="143" t="s">
        <v>451</v>
      </c>
      <c r="Q35" s="143" t="s">
        <v>452</v>
      </c>
      <c r="R35" s="62" t="s">
        <v>102</v>
      </c>
      <c r="S35" s="143" t="s">
        <v>426</v>
      </c>
      <c r="T35" s="134">
        <v>240</v>
      </c>
      <c r="U35" s="134">
        <v>240</v>
      </c>
      <c r="V35" s="134">
        <f>55+46</f>
        <v>101</v>
      </c>
      <c r="W35" s="134">
        <f>+(V35/U35)*100</f>
        <v>42.083333333333336</v>
      </c>
      <c r="X35" s="119" t="s">
        <v>461</v>
      </c>
      <c r="Y35" s="144"/>
    </row>
    <row r="36" spans="1:25" s="142" customFormat="1" ht="56.25" x14ac:dyDescent="0.2">
      <c r="A36" s="120" t="s">
        <v>320</v>
      </c>
      <c r="B36" s="120" t="s">
        <v>408</v>
      </c>
      <c r="C36" s="120" t="s">
        <v>409</v>
      </c>
      <c r="D36" s="120" t="s">
        <v>410</v>
      </c>
      <c r="E36" s="120" t="s">
        <v>321</v>
      </c>
      <c r="F36" s="120" t="s">
        <v>411</v>
      </c>
      <c r="G36" s="120">
        <v>1100120</v>
      </c>
      <c r="H36" s="120" t="s">
        <v>412</v>
      </c>
      <c r="I36" s="120">
        <v>2111</v>
      </c>
      <c r="J36" s="120" t="s">
        <v>413</v>
      </c>
      <c r="K36" s="120">
        <f>+K35/21</f>
        <v>337.50476190476189</v>
      </c>
      <c r="L36" s="120">
        <f>+L35/21</f>
        <v>337.50476190476189</v>
      </c>
      <c r="M36" s="120">
        <v>0</v>
      </c>
      <c r="N36" s="120">
        <v>0</v>
      </c>
      <c r="O36" s="120">
        <v>0</v>
      </c>
      <c r="P36" s="120" t="s">
        <v>456</v>
      </c>
      <c r="Q36" s="120" t="s">
        <v>415</v>
      </c>
      <c r="R36" s="139" t="s">
        <v>98</v>
      </c>
      <c r="S36" s="140" t="s">
        <v>426</v>
      </c>
      <c r="T36" s="141">
        <v>240</v>
      </c>
      <c r="U36" s="141">
        <v>240</v>
      </c>
      <c r="V36" s="141">
        <f>55+46</f>
        <v>101</v>
      </c>
      <c r="W36" s="141">
        <f>+V36/U36</f>
        <v>0.42083333333333334</v>
      </c>
      <c r="X36" s="145" t="s">
        <v>461</v>
      </c>
      <c r="Y36" s="139"/>
    </row>
    <row r="37" spans="1:25" s="123" customFormat="1" ht="33.75" x14ac:dyDescent="0.2">
      <c r="A37" s="120" t="s">
        <v>320</v>
      </c>
      <c r="B37" s="120" t="s">
        <v>408</v>
      </c>
      <c r="C37" s="120" t="s">
        <v>409</v>
      </c>
      <c r="D37" s="120" t="s">
        <v>410</v>
      </c>
      <c r="E37" s="120" t="s">
        <v>321</v>
      </c>
      <c r="F37" s="120" t="s">
        <v>411</v>
      </c>
      <c r="G37" s="120">
        <v>1100120</v>
      </c>
      <c r="H37" s="120" t="s">
        <v>412</v>
      </c>
      <c r="I37" s="120">
        <v>2112</v>
      </c>
      <c r="J37" s="120" t="s">
        <v>439</v>
      </c>
      <c r="K37" s="120">
        <v>337.50476190476189</v>
      </c>
      <c r="L37" s="120">
        <v>337.50476190476189</v>
      </c>
      <c r="M37" s="120">
        <v>0</v>
      </c>
      <c r="N37" s="120">
        <v>0</v>
      </c>
      <c r="O37" s="120">
        <v>0</v>
      </c>
      <c r="P37" s="122"/>
      <c r="Q37" s="122"/>
      <c r="R37" s="122"/>
      <c r="S37" s="122"/>
      <c r="T37" s="138"/>
      <c r="U37" s="138"/>
      <c r="V37" s="138"/>
      <c r="W37" s="138"/>
      <c r="X37" s="122"/>
      <c r="Y37" s="122"/>
    </row>
    <row r="38" spans="1:25" s="123" customFormat="1" ht="33.75" x14ac:dyDescent="0.2">
      <c r="A38" s="120" t="s">
        <v>320</v>
      </c>
      <c r="B38" s="120" t="s">
        <v>408</v>
      </c>
      <c r="C38" s="120" t="s">
        <v>409</v>
      </c>
      <c r="D38" s="120" t="s">
        <v>410</v>
      </c>
      <c r="E38" s="120" t="s">
        <v>321</v>
      </c>
      <c r="F38" s="120" t="s">
        <v>411</v>
      </c>
      <c r="G38" s="120">
        <v>1100120</v>
      </c>
      <c r="H38" s="120" t="s">
        <v>412</v>
      </c>
      <c r="I38" s="120">
        <v>2121</v>
      </c>
      <c r="J38" s="120" t="s">
        <v>440</v>
      </c>
      <c r="K38" s="120">
        <v>337.50476190476189</v>
      </c>
      <c r="L38" s="120">
        <v>337.50476190476189</v>
      </c>
      <c r="M38" s="120">
        <v>0</v>
      </c>
      <c r="N38" s="120">
        <v>0</v>
      </c>
      <c r="O38" s="120">
        <v>0</v>
      </c>
      <c r="P38" s="122"/>
      <c r="Q38" s="122"/>
      <c r="R38" s="122"/>
      <c r="S38" s="122"/>
      <c r="T38" s="138"/>
      <c r="U38" s="138"/>
      <c r="V38" s="138"/>
      <c r="W38" s="138"/>
      <c r="X38" s="122"/>
      <c r="Y38" s="122"/>
    </row>
    <row r="39" spans="1:25" s="123" customFormat="1" ht="33.75" x14ac:dyDescent="0.2">
      <c r="A39" s="120" t="s">
        <v>320</v>
      </c>
      <c r="B39" s="120" t="s">
        <v>408</v>
      </c>
      <c r="C39" s="120" t="s">
        <v>409</v>
      </c>
      <c r="D39" s="120" t="s">
        <v>410</v>
      </c>
      <c r="E39" s="120" t="s">
        <v>321</v>
      </c>
      <c r="F39" s="120" t="s">
        <v>411</v>
      </c>
      <c r="G39" s="120">
        <v>1100120</v>
      </c>
      <c r="H39" s="120" t="s">
        <v>412</v>
      </c>
      <c r="I39" s="120">
        <v>2142</v>
      </c>
      <c r="J39" s="120" t="s">
        <v>441</v>
      </c>
      <c r="K39" s="120">
        <v>337.50476190476189</v>
      </c>
      <c r="L39" s="120">
        <v>337.50476190476189</v>
      </c>
      <c r="M39" s="120">
        <v>0</v>
      </c>
      <c r="N39" s="120">
        <v>0</v>
      </c>
      <c r="O39" s="120">
        <v>0</v>
      </c>
      <c r="P39" s="122"/>
      <c r="Q39" s="122"/>
      <c r="R39" s="122"/>
      <c r="S39" s="122"/>
      <c r="T39" s="138"/>
      <c r="U39" s="138"/>
      <c r="V39" s="138"/>
      <c r="W39" s="138"/>
      <c r="X39" s="122"/>
      <c r="Y39" s="122"/>
    </row>
    <row r="40" spans="1:25" s="123" customFormat="1" ht="33.75" x14ac:dyDescent="0.2">
      <c r="A40" s="120" t="s">
        <v>320</v>
      </c>
      <c r="B40" s="120" t="s">
        <v>408</v>
      </c>
      <c r="C40" s="120" t="s">
        <v>409</v>
      </c>
      <c r="D40" s="120" t="s">
        <v>410</v>
      </c>
      <c r="E40" s="120" t="s">
        <v>321</v>
      </c>
      <c r="F40" s="120" t="s">
        <v>411</v>
      </c>
      <c r="G40" s="120">
        <v>1100120</v>
      </c>
      <c r="H40" s="120" t="s">
        <v>412</v>
      </c>
      <c r="I40" s="120">
        <v>2151</v>
      </c>
      <c r="J40" s="120" t="s">
        <v>442</v>
      </c>
      <c r="K40" s="120">
        <v>337.50476190476189</v>
      </c>
      <c r="L40" s="120">
        <v>337.50476190476189</v>
      </c>
      <c r="M40" s="120">
        <v>0</v>
      </c>
      <c r="N40" s="120">
        <v>0</v>
      </c>
      <c r="O40" s="120">
        <v>0</v>
      </c>
      <c r="P40" s="122"/>
      <c r="Q40" s="122"/>
      <c r="R40" s="122"/>
      <c r="S40" s="122"/>
      <c r="T40" s="138"/>
      <c r="U40" s="138"/>
      <c r="V40" s="138"/>
      <c r="W40" s="138"/>
      <c r="X40" s="122"/>
      <c r="Y40" s="122"/>
    </row>
    <row r="41" spans="1:25" s="123" customFormat="1" ht="33.75" x14ac:dyDescent="0.2">
      <c r="A41" s="120" t="s">
        <v>320</v>
      </c>
      <c r="B41" s="120" t="s">
        <v>408</v>
      </c>
      <c r="C41" s="120" t="s">
        <v>409</v>
      </c>
      <c r="D41" s="120" t="s">
        <v>410</v>
      </c>
      <c r="E41" s="120" t="s">
        <v>321</v>
      </c>
      <c r="F41" s="120" t="s">
        <v>411</v>
      </c>
      <c r="G41" s="120">
        <v>1100120</v>
      </c>
      <c r="H41" s="120" t="s">
        <v>412</v>
      </c>
      <c r="I41" s="120">
        <v>3641</v>
      </c>
      <c r="J41" s="120" t="s">
        <v>443</v>
      </c>
      <c r="K41" s="120">
        <v>337.50476190476189</v>
      </c>
      <c r="L41" s="120">
        <v>337.50476190476189</v>
      </c>
      <c r="M41" s="120">
        <v>0</v>
      </c>
      <c r="N41" s="120">
        <v>0</v>
      </c>
      <c r="O41" s="120">
        <v>0</v>
      </c>
      <c r="P41" s="122"/>
      <c r="Q41" s="122"/>
      <c r="R41" s="122"/>
      <c r="S41" s="122"/>
      <c r="T41" s="138"/>
      <c r="U41" s="138"/>
      <c r="V41" s="138"/>
      <c r="W41" s="138"/>
      <c r="X41" s="122"/>
      <c r="Y41" s="122"/>
    </row>
    <row r="42" spans="1:25" s="123" customFormat="1" ht="33.75" x14ac:dyDescent="0.2">
      <c r="A42" s="120" t="s">
        <v>320</v>
      </c>
      <c r="B42" s="120" t="s">
        <v>408</v>
      </c>
      <c r="C42" s="120" t="s">
        <v>409</v>
      </c>
      <c r="D42" s="120" t="s">
        <v>410</v>
      </c>
      <c r="E42" s="120" t="s">
        <v>321</v>
      </c>
      <c r="F42" s="120" t="s">
        <v>411</v>
      </c>
      <c r="G42" s="120">
        <v>1100120</v>
      </c>
      <c r="H42" s="120" t="s">
        <v>412</v>
      </c>
      <c r="I42" s="120">
        <v>3741</v>
      </c>
      <c r="J42" s="120" t="s">
        <v>444</v>
      </c>
      <c r="K42" s="120">
        <v>337.50476190476189</v>
      </c>
      <c r="L42" s="120">
        <v>337.50476190476189</v>
      </c>
      <c r="M42" s="120">
        <v>0</v>
      </c>
      <c r="N42" s="120">
        <v>0</v>
      </c>
      <c r="O42" s="120">
        <v>0</v>
      </c>
      <c r="P42" s="122"/>
      <c r="Q42" s="122"/>
      <c r="R42" s="122"/>
      <c r="S42" s="122"/>
      <c r="T42" s="138"/>
      <c r="U42" s="138"/>
      <c r="V42" s="138"/>
      <c r="W42" s="138"/>
      <c r="X42" s="122"/>
      <c r="Y42" s="122"/>
    </row>
    <row r="43" spans="1:25" s="142" customFormat="1" ht="56.25" x14ac:dyDescent="0.2">
      <c r="A43" s="120" t="s">
        <v>320</v>
      </c>
      <c r="B43" s="120" t="s">
        <v>408</v>
      </c>
      <c r="C43" s="120" t="s">
        <v>409</v>
      </c>
      <c r="D43" s="120" t="s">
        <v>410</v>
      </c>
      <c r="E43" s="120" t="s">
        <v>321</v>
      </c>
      <c r="F43" s="120" t="s">
        <v>411</v>
      </c>
      <c r="G43" s="120">
        <v>1100120</v>
      </c>
      <c r="H43" s="120" t="s">
        <v>412</v>
      </c>
      <c r="I43" s="120">
        <v>2111</v>
      </c>
      <c r="J43" s="120" t="s">
        <v>413</v>
      </c>
      <c r="K43" s="120">
        <v>337.50476190476189</v>
      </c>
      <c r="L43" s="120">
        <v>337.50476190476189</v>
      </c>
      <c r="M43" s="120">
        <v>0</v>
      </c>
      <c r="N43" s="120">
        <v>0</v>
      </c>
      <c r="O43" s="120">
        <v>0</v>
      </c>
      <c r="P43" s="120" t="s">
        <v>457</v>
      </c>
      <c r="Q43" s="120" t="s">
        <v>458</v>
      </c>
      <c r="R43" s="139" t="s">
        <v>99</v>
      </c>
      <c r="S43" s="140" t="s">
        <v>426</v>
      </c>
      <c r="T43" s="141">
        <v>240</v>
      </c>
      <c r="U43" s="141">
        <v>240</v>
      </c>
      <c r="V43" s="141">
        <f>55+46</f>
        <v>101</v>
      </c>
      <c r="W43" s="141">
        <f>+V43/U43</f>
        <v>0.42083333333333334</v>
      </c>
      <c r="X43" s="145" t="s">
        <v>461</v>
      </c>
      <c r="Y43" s="139"/>
    </row>
    <row r="44" spans="1:25" s="123" customFormat="1" ht="33.75" x14ac:dyDescent="0.2">
      <c r="A44" s="120" t="s">
        <v>320</v>
      </c>
      <c r="B44" s="120" t="s">
        <v>408</v>
      </c>
      <c r="C44" s="120" t="s">
        <v>409</v>
      </c>
      <c r="D44" s="120" t="s">
        <v>410</v>
      </c>
      <c r="E44" s="120" t="s">
        <v>321</v>
      </c>
      <c r="F44" s="120" t="s">
        <v>411</v>
      </c>
      <c r="G44" s="120">
        <v>1100120</v>
      </c>
      <c r="H44" s="120" t="s">
        <v>412</v>
      </c>
      <c r="I44" s="120">
        <v>2112</v>
      </c>
      <c r="J44" s="120" t="s">
        <v>439</v>
      </c>
      <c r="K44" s="120">
        <v>337.50476190476189</v>
      </c>
      <c r="L44" s="120">
        <v>337.50476190476189</v>
      </c>
      <c r="M44" s="120">
        <v>0</v>
      </c>
      <c r="N44" s="120">
        <v>0</v>
      </c>
      <c r="O44" s="120">
        <v>0</v>
      </c>
      <c r="P44" s="122"/>
      <c r="Q44" s="122"/>
      <c r="R44" s="122"/>
      <c r="S44" s="122"/>
      <c r="T44" s="138"/>
      <c r="U44" s="138"/>
      <c r="V44" s="138"/>
      <c r="W44" s="138"/>
      <c r="X44" s="122"/>
      <c r="Y44" s="122"/>
    </row>
    <row r="45" spans="1:25" s="123" customFormat="1" ht="33.75" x14ac:dyDescent="0.2">
      <c r="A45" s="120" t="s">
        <v>320</v>
      </c>
      <c r="B45" s="120" t="s">
        <v>408</v>
      </c>
      <c r="C45" s="120" t="s">
        <v>409</v>
      </c>
      <c r="D45" s="120" t="s">
        <v>410</v>
      </c>
      <c r="E45" s="120" t="s">
        <v>321</v>
      </c>
      <c r="F45" s="120" t="s">
        <v>411</v>
      </c>
      <c r="G45" s="120">
        <v>1100120</v>
      </c>
      <c r="H45" s="120" t="s">
        <v>412</v>
      </c>
      <c r="I45" s="120">
        <v>2121</v>
      </c>
      <c r="J45" s="120" t="s">
        <v>440</v>
      </c>
      <c r="K45" s="120">
        <v>337.50476190476189</v>
      </c>
      <c r="L45" s="120">
        <v>337.50476190476189</v>
      </c>
      <c r="M45" s="120">
        <v>0</v>
      </c>
      <c r="N45" s="120">
        <v>0</v>
      </c>
      <c r="O45" s="120">
        <v>0</v>
      </c>
      <c r="P45" s="122"/>
      <c r="Q45" s="122"/>
      <c r="R45" s="122"/>
      <c r="S45" s="122"/>
      <c r="T45" s="138"/>
      <c r="U45" s="138"/>
      <c r="V45" s="138"/>
      <c r="W45" s="138"/>
      <c r="X45" s="122"/>
      <c r="Y45" s="122"/>
    </row>
    <row r="46" spans="1:25" s="123" customFormat="1" ht="33.75" x14ac:dyDescent="0.2">
      <c r="A46" s="120" t="s">
        <v>320</v>
      </c>
      <c r="B46" s="120" t="s">
        <v>408</v>
      </c>
      <c r="C46" s="120" t="s">
        <v>409</v>
      </c>
      <c r="D46" s="120" t="s">
        <v>410</v>
      </c>
      <c r="E46" s="120" t="s">
        <v>321</v>
      </c>
      <c r="F46" s="120" t="s">
        <v>411</v>
      </c>
      <c r="G46" s="120">
        <v>1100120</v>
      </c>
      <c r="H46" s="120" t="s">
        <v>412</v>
      </c>
      <c r="I46" s="120">
        <v>2142</v>
      </c>
      <c r="J46" s="120" t="s">
        <v>441</v>
      </c>
      <c r="K46" s="120">
        <v>337.50476190476189</v>
      </c>
      <c r="L46" s="120">
        <v>337.50476190476189</v>
      </c>
      <c r="M46" s="120">
        <v>0</v>
      </c>
      <c r="N46" s="120">
        <v>0</v>
      </c>
      <c r="O46" s="120">
        <v>0</v>
      </c>
      <c r="P46" s="122"/>
      <c r="Q46" s="122"/>
      <c r="R46" s="122"/>
      <c r="S46" s="122"/>
      <c r="T46" s="138"/>
      <c r="U46" s="138"/>
      <c r="V46" s="138"/>
      <c r="W46" s="138"/>
      <c r="X46" s="122"/>
      <c r="Y46" s="122"/>
    </row>
    <row r="47" spans="1:25" s="123" customFormat="1" ht="33.75" x14ac:dyDescent="0.2">
      <c r="A47" s="120" t="s">
        <v>320</v>
      </c>
      <c r="B47" s="120" t="s">
        <v>408</v>
      </c>
      <c r="C47" s="120" t="s">
        <v>409</v>
      </c>
      <c r="D47" s="120" t="s">
        <v>410</v>
      </c>
      <c r="E47" s="120" t="s">
        <v>321</v>
      </c>
      <c r="F47" s="120" t="s">
        <v>411</v>
      </c>
      <c r="G47" s="120">
        <v>1100120</v>
      </c>
      <c r="H47" s="120" t="s">
        <v>412</v>
      </c>
      <c r="I47" s="120">
        <v>2151</v>
      </c>
      <c r="J47" s="120" t="s">
        <v>442</v>
      </c>
      <c r="K47" s="120">
        <v>337.50476190476189</v>
      </c>
      <c r="L47" s="120">
        <v>337.50476190476189</v>
      </c>
      <c r="M47" s="120">
        <v>0</v>
      </c>
      <c r="N47" s="120">
        <v>0</v>
      </c>
      <c r="O47" s="120">
        <v>0</v>
      </c>
      <c r="P47" s="122"/>
      <c r="Q47" s="122"/>
      <c r="R47" s="122"/>
      <c r="S47" s="122"/>
      <c r="T47" s="138"/>
      <c r="U47" s="138"/>
      <c r="V47" s="138"/>
      <c r="W47" s="138"/>
      <c r="X47" s="122"/>
      <c r="Y47" s="122"/>
    </row>
    <row r="48" spans="1:25" s="123" customFormat="1" ht="33.75" x14ac:dyDescent="0.2">
      <c r="A48" s="120" t="s">
        <v>320</v>
      </c>
      <c r="B48" s="120" t="s">
        <v>408</v>
      </c>
      <c r="C48" s="120" t="s">
        <v>409</v>
      </c>
      <c r="D48" s="120" t="s">
        <v>410</v>
      </c>
      <c r="E48" s="120" t="s">
        <v>321</v>
      </c>
      <c r="F48" s="120" t="s">
        <v>411</v>
      </c>
      <c r="G48" s="120">
        <v>1100120</v>
      </c>
      <c r="H48" s="120" t="s">
        <v>412</v>
      </c>
      <c r="I48" s="120">
        <v>3641</v>
      </c>
      <c r="J48" s="120" t="s">
        <v>443</v>
      </c>
      <c r="K48" s="120">
        <v>337.50476190476189</v>
      </c>
      <c r="L48" s="120">
        <v>337.50476190476189</v>
      </c>
      <c r="M48" s="120">
        <v>0</v>
      </c>
      <c r="N48" s="120">
        <v>0</v>
      </c>
      <c r="O48" s="120">
        <v>0</v>
      </c>
      <c r="P48" s="122"/>
      <c r="Q48" s="122"/>
      <c r="R48" s="122"/>
      <c r="S48" s="122"/>
      <c r="T48" s="138"/>
      <c r="U48" s="138"/>
      <c r="V48" s="138"/>
      <c r="W48" s="138"/>
      <c r="X48" s="122"/>
      <c r="Y48" s="122"/>
    </row>
    <row r="49" spans="1:25" s="123" customFormat="1" ht="33.75" x14ac:dyDescent="0.2">
      <c r="A49" s="120" t="s">
        <v>320</v>
      </c>
      <c r="B49" s="120" t="s">
        <v>408</v>
      </c>
      <c r="C49" s="120" t="s">
        <v>409</v>
      </c>
      <c r="D49" s="120" t="s">
        <v>410</v>
      </c>
      <c r="E49" s="120" t="s">
        <v>321</v>
      </c>
      <c r="F49" s="120" t="s">
        <v>411</v>
      </c>
      <c r="G49" s="120">
        <v>1100120</v>
      </c>
      <c r="H49" s="120" t="s">
        <v>412</v>
      </c>
      <c r="I49" s="120">
        <v>3741</v>
      </c>
      <c r="J49" s="120" t="s">
        <v>444</v>
      </c>
      <c r="K49" s="120">
        <v>337.50476190476189</v>
      </c>
      <c r="L49" s="120">
        <v>337.50476190476189</v>
      </c>
      <c r="M49" s="120">
        <v>0</v>
      </c>
      <c r="N49" s="120">
        <v>0</v>
      </c>
      <c r="O49" s="120">
        <v>0</v>
      </c>
      <c r="P49" s="122"/>
      <c r="Q49" s="122"/>
      <c r="R49" s="122"/>
      <c r="S49" s="122"/>
      <c r="T49" s="138"/>
      <c r="U49" s="138"/>
      <c r="V49" s="138"/>
      <c r="W49" s="138"/>
      <c r="X49" s="122"/>
      <c r="Y49" s="122"/>
    </row>
    <row r="50" spans="1:25" s="142" customFormat="1" ht="33.75" x14ac:dyDescent="0.2">
      <c r="A50" s="120" t="s">
        <v>320</v>
      </c>
      <c r="B50" s="120" t="s">
        <v>408</v>
      </c>
      <c r="C50" s="120" t="s">
        <v>409</v>
      </c>
      <c r="D50" s="120" t="s">
        <v>410</v>
      </c>
      <c r="E50" s="120" t="s">
        <v>321</v>
      </c>
      <c r="F50" s="120" t="s">
        <v>411</v>
      </c>
      <c r="G50" s="120">
        <v>1100120</v>
      </c>
      <c r="H50" s="120" t="s">
        <v>412</v>
      </c>
      <c r="I50" s="120">
        <v>2111</v>
      </c>
      <c r="J50" s="120" t="s">
        <v>413</v>
      </c>
      <c r="K50" s="120">
        <v>337.50476190476189</v>
      </c>
      <c r="L50" s="120">
        <v>337.50476190476189</v>
      </c>
      <c r="M50" s="120">
        <v>0</v>
      </c>
      <c r="N50" s="120">
        <v>0</v>
      </c>
      <c r="O50" s="120">
        <v>0</v>
      </c>
      <c r="P50" s="120" t="s">
        <v>347</v>
      </c>
      <c r="Q50" s="120" t="s">
        <v>459</v>
      </c>
      <c r="R50" s="139" t="s">
        <v>100</v>
      </c>
      <c r="S50" s="140" t="s">
        <v>460</v>
      </c>
      <c r="T50" s="141">
        <v>1</v>
      </c>
      <c r="U50" s="141">
        <v>1</v>
      </c>
      <c r="V50" s="141">
        <v>0</v>
      </c>
      <c r="W50" s="141">
        <f>+V50/U50</f>
        <v>0</v>
      </c>
      <c r="X50" s="145" t="s">
        <v>461</v>
      </c>
      <c r="Y50" s="139"/>
    </row>
    <row r="51" spans="1:25" s="123" customFormat="1" ht="33.75" x14ac:dyDescent="0.2">
      <c r="A51" s="120" t="s">
        <v>320</v>
      </c>
      <c r="B51" s="120" t="s">
        <v>408</v>
      </c>
      <c r="C51" s="120" t="s">
        <v>409</v>
      </c>
      <c r="D51" s="120" t="s">
        <v>410</v>
      </c>
      <c r="E51" s="120" t="s">
        <v>321</v>
      </c>
      <c r="F51" s="120" t="s">
        <v>411</v>
      </c>
      <c r="G51" s="120">
        <v>1100120</v>
      </c>
      <c r="H51" s="120" t="s">
        <v>412</v>
      </c>
      <c r="I51" s="120">
        <v>2112</v>
      </c>
      <c r="J51" s="120" t="s">
        <v>439</v>
      </c>
      <c r="K51" s="120">
        <v>337.50476190476189</v>
      </c>
      <c r="L51" s="120">
        <v>337.50476190476189</v>
      </c>
      <c r="M51" s="120">
        <v>0</v>
      </c>
      <c r="N51" s="120">
        <v>0</v>
      </c>
      <c r="O51" s="120">
        <v>0</v>
      </c>
      <c r="P51" s="122"/>
      <c r="Q51" s="122"/>
      <c r="R51" s="122"/>
      <c r="S51" s="122"/>
      <c r="T51" s="138"/>
      <c r="U51" s="138"/>
      <c r="V51" s="138"/>
      <c r="W51" s="138"/>
      <c r="X51" s="122"/>
      <c r="Y51" s="122"/>
    </row>
    <row r="52" spans="1:25" s="123" customFormat="1" ht="33.75" x14ac:dyDescent="0.2">
      <c r="A52" s="120" t="s">
        <v>320</v>
      </c>
      <c r="B52" s="120" t="s">
        <v>408</v>
      </c>
      <c r="C52" s="120" t="s">
        <v>409</v>
      </c>
      <c r="D52" s="120" t="s">
        <v>410</v>
      </c>
      <c r="E52" s="120" t="s">
        <v>321</v>
      </c>
      <c r="F52" s="120" t="s">
        <v>411</v>
      </c>
      <c r="G52" s="120">
        <v>1100120</v>
      </c>
      <c r="H52" s="120" t="s">
        <v>412</v>
      </c>
      <c r="I52" s="120">
        <v>2121</v>
      </c>
      <c r="J52" s="120" t="s">
        <v>440</v>
      </c>
      <c r="K52" s="120">
        <v>337.50476190476189</v>
      </c>
      <c r="L52" s="120">
        <v>337.50476190476189</v>
      </c>
      <c r="M52" s="120">
        <v>0</v>
      </c>
      <c r="N52" s="120">
        <v>0</v>
      </c>
      <c r="O52" s="120">
        <v>0</v>
      </c>
      <c r="P52" s="122"/>
      <c r="Q52" s="122"/>
      <c r="R52" s="122"/>
      <c r="S52" s="122"/>
      <c r="T52" s="138"/>
      <c r="U52" s="138"/>
      <c r="V52" s="138"/>
      <c r="W52" s="138"/>
      <c r="X52" s="122"/>
      <c r="Y52" s="122"/>
    </row>
    <row r="53" spans="1:25" s="123" customFormat="1" ht="33.75" x14ac:dyDescent="0.2">
      <c r="A53" s="120" t="s">
        <v>320</v>
      </c>
      <c r="B53" s="120" t="s">
        <v>408</v>
      </c>
      <c r="C53" s="120" t="s">
        <v>409</v>
      </c>
      <c r="D53" s="120" t="s">
        <v>410</v>
      </c>
      <c r="E53" s="120" t="s">
        <v>321</v>
      </c>
      <c r="F53" s="120" t="s">
        <v>411</v>
      </c>
      <c r="G53" s="120">
        <v>1100120</v>
      </c>
      <c r="H53" s="120" t="s">
        <v>412</v>
      </c>
      <c r="I53" s="120">
        <v>2142</v>
      </c>
      <c r="J53" s="120" t="s">
        <v>441</v>
      </c>
      <c r="K53" s="120">
        <v>337.50476190476189</v>
      </c>
      <c r="L53" s="120">
        <v>337.50476190476189</v>
      </c>
      <c r="M53" s="120">
        <v>0</v>
      </c>
      <c r="N53" s="120">
        <v>0</v>
      </c>
      <c r="O53" s="120">
        <v>0</v>
      </c>
      <c r="P53" s="122"/>
      <c r="Q53" s="122"/>
      <c r="R53" s="122"/>
      <c r="S53" s="122"/>
      <c r="T53" s="138"/>
      <c r="U53" s="138"/>
      <c r="V53" s="138"/>
      <c r="W53" s="138"/>
      <c r="X53" s="122"/>
      <c r="Y53" s="122"/>
    </row>
    <row r="54" spans="1:25" s="123" customFormat="1" ht="33.75" x14ac:dyDescent="0.2">
      <c r="A54" s="120" t="s">
        <v>320</v>
      </c>
      <c r="B54" s="120" t="s">
        <v>408</v>
      </c>
      <c r="C54" s="120" t="s">
        <v>409</v>
      </c>
      <c r="D54" s="120" t="s">
        <v>410</v>
      </c>
      <c r="E54" s="120" t="s">
        <v>321</v>
      </c>
      <c r="F54" s="120" t="s">
        <v>411</v>
      </c>
      <c r="G54" s="120">
        <v>1100120</v>
      </c>
      <c r="H54" s="120" t="s">
        <v>412</v>
      </c>
      <c r="I54" s="120">
        <v>2151</v>
      </c>
      <c r="J54" s="120" t="s">
        <v>442</v>
      </c>
      <c r="K54" s="120">
        <v>337.50476190476189</v>
      </c>
      <c r="L54" s="120">
        <v>337.50476190476189</v>
      </c>
      <c r="M54" s="120">
        <v>0</v>
      </c>
      <c r="N54" s="120">
        <v>0</v>
      </c>
      <c r="O54" s="120">
        <v>0</v>
      </c>
      <c r="P54" s="122"/>
      <c r="Q54" s="122"/>
      <c r="R54" s="122"/>
      <c r="S54" s="122"/>
      <c r="T54" s="138"/>
      <c r="U54" s="138"/>
      <c r="V54" s="138"/>
      <c r="W54" s="138"/>
      <c r="X54" s="122"/>
      <c r="Y54" s="122"/>
    </row>
    <row r="55" spans="1:25" s="123" customFormat="1" ht="33.75" x14ac:dyDescent="0.2">
      <c r="A55" s="120" t="s">
        <v>320</v>
      </c>
      <c r="B55" s="120" t="s">
        <v>408</v>
      </c>
      <c r="C55" s="120" t="s">
        <v>409</v>
      </c>
      <c r="D55" s="120" t="s">
        <v>410</v>
      </c>
      <c r="E55" s="120" t="s">
        <v>321</v>
      </c>
      <c r="F55" s="120" t="s">
        <v>411</v>
      </c>
      <c r="G55" s="120">
        <v>1100120</v>
      </c>
      <c r="H55" s="120" t="s">
        <v>412</v>
      </c>
      <c r="I55" s="120">
        <v>3641</v>
      </c>
      <c r="J55" s="120" t="s">
        <v>443</v>
      </c>
      <c r="K55" s="120">
        <v>337.50476190476189</v>
      </c>
      <c r="L55" s="120">
        <v>337.50476190476189</v>
      </c>
      <c r="M55" s="120">
        <v>0</v>
      </c>
      <c r="N55" s="120">
        <v>0</v>
      </c>
      <c r="O55" s="120">
        <v>0</v>
      </c>
      <c r="P55" s="122"/>
      <c r="Q55" s="122"/>
      <c r="R55" s="122"/>
      <c r="S55" s="122"/>
      <c r="T55" s="138"/>
      <c r="U55" s="138"/>
      <c r="V55" s="138"/>
      <c r="W55" s="138"/>
      <c r="X55" s="122"/>
      <c r="Y55" s="122"/>
    </row>
    <row r="56" spans="1:25" s="123" customFormat="1" ht="33.75" x14ac:dyDescent="0.2">
      <c r="A56" s="120" t="s">
        <v>320</v>
      </c>
      <c r="B56" s="120" t="s">
        <v>408</v>
      </c>
      <c r="C56" s="120" t="s">
        <v>409</v>
      </c>
      <c r="D56" s="120" t="s">
        <v>410</v>
      </c>
      <c r="E56" s="120" t="s">
        <v>321</v>
      </c>
      <c r="F56" s="120" t="s">
        <v>411</v>
      </c>
      <c r="G56" s="120">
        <v>1100120</v>
      </c>
      <c r="H56" s="120" t="s">
        <v>412</v>
      </c>
      <c r="I56" s="120">
        <v>3741</v>
      </c>
      <c r="J56" s="120" t="s">
        <v>444</v>
      </c>
      <c r="K56" s="120">
        <v>337.50476190476189</v>
      </c>
      <c r="L56" s="120">
        <v>337.50476190476189</v>
      </c>
      <c r="M56" s="120">
        <v>0</v>
      </c>
      <c r="N56" s="120">
        <v>0</v>
      </c>
      <c r="O56" s="120">
        <v>0</v>
      </c>
      <c r="P56" s="122"/>
      <c r="Q56" s="122"/>
      <c r="R56" s="122"/>
      <c r="S56" s="122"/>
      <c r="T56" s="138"/>
      <c r="U56" s="138"/>
      <c r="V56" s="138"/>
      <c r="W56" s="138"/>
      <c r="X56" s="122"/>
      <c r="Y56" s="122"/>
    </row>
    <row r="57" spans="1:25" s="123" customFormat="1" ht="11.25" x14ac:dyDescent="0.2">
      <c r="A57" s="124"/>
      <c r="B57" s="126"/>
      <c r="C57" s="126"/>
      <c r="D57" s="126"/>
      <c r="E57" s="126"/>
      <c r="F57" s="126"/>
      <c r="G57" s="124"/>
      <c r="H57" s="124"/>
      <c r="I57" s="124" t="s">
        <v>9</v>
      </c>
      <c r="J57" s="124"/>
      <c r="K57" s="124"/>
      <c r="L57" s="124"/>
      <c r="M57" s="124"/>
      <c r="N57" s="124"/>
      <c r="O57" s="124"/>
      <c r="P57" s="124"/>
      <c r="Q57" s="124"/>
      <c r="R57" s="125" t="s">
        <v>96</v>
      </c>
      <c r="S57" s="124"/>
      <c r="T57" s="133"/>
      <c r="U57" s="133"/>
      <c r="V57" s="133"/>
      <c r="W57" s="133"/>
      <c r="X57" s="124"/>
      <c r="Y57" s="124"/>
    </row>
  </sheetData>
  <mergeCells count="4">
    <mergeCell ref="D1:V1"/>
    <mergeCell ref="D2:V2"/>
    <mergeCell ref="D3:V3"/>
    <mergeCell ref="W1:Y1"/>
  </mergeCells>
  <pageMargins left="0.7" right="0.7"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22" workbookViewId="0">
      <selection activeCell="A2" sqref="A2"/>
    </sheetView>
  </sheetViews>
  <sheetFormatPr baseColWidth="10" defaultRowHeight="15" x14ac:dyDescent="0.25"/>
  <cols>
    <col min="1" max="1" width="123.140625" customWidth="1"/>
  </cols>
  <sheetData>
    <row r="1" spans="1:1" ht="15.75" x14ac:dyDescent="0.25">
      <c r="A1" s="27" t="s">
        <v>103</v>
      </c>
    </row>
    <row r="2" spans="1:1" ht="72.75" customHeight="1" x14ac:dyDescent="0.25">
      <c r="A2" s="28" t="s">
        <v>104</v>
      </c>
    </row>
    <row r="3" spans="1:1" ht="30" customHeight="1" x14ac:dyDescent="0.25">
      <c r="A3" s="28" t="s">
        <v>105</v>
      </c>
    </row>
    <row r="4" spans="1:1" ht="21.95" customHeight="1" x14ac:dyDescent="0.25">
      <c r="A4" s="28" t="s">
        <v>106</v>
      </c>
    </row>
    <row r="5" spans="1:1" ht="21.95" customHeight="1" x14ac:dyDescent="0.25">
      <c r="A5" s="28" t="s">
        <v>107</v>
      </c>
    </row>
    <row r="6" spans="1:1" ht="21.95" customHeight="1" x14ac:dyDescent="0.25">
      <c r="A6" s="29" t="s">
        <v>108</v>
      </c>
    </row>
    <row r="7" spans="1:1" ht="21.95" customHeight="1" x14ac:dyDescent="0.25">
      <c r="A7" s="29" t="s">
        <v>109</v>
      </c>
    </row>
    <row r="8" spans="1:1" ht="21.95" customHeight="1" x14ac:dyDescent="0.25">
      <c r="A8" s="29" t="s">
        <v>110</v>
      </c>
    </row>
    <row r="9" spans="1:1" ht="21.95" customHeight="1" x14ac:dyDescent="0.25">
      <c r="A9" s="29" t="s">
        <v>111</v>
      </c>
    </row>
    <row r="10" spans="1:1" ht="21.95" customHeight="1" x14ac:dyDescent="0.25">
      <c r="A10" s="29" t="s">
        <v>112</v>
      </c>
    </row>
    <row r="11" spans="1:1" ht="21.95" customHeight="1" x14ac:dyDescent="0.25">
      <c r="A11" s="28" t="s">
        <v>113</v>
      </c>
    </row>
    <row r="12" spans="1:1" ht="21.95" customHeight="1" x14ac:dyDescent="0.25">
      <c r="A12" s="28" t="s">
        <v>114</v>
      </c>
    </row>
    <row r="13" spans="1:1" ht="21.95" customHeight="1" x14ac:dyDescent="0.25">
      <c r="A13" s="28" t="s">
        <v>115</v>
      </c>
    </row>
    <row r="14" spans="1:1" ht="21.95" customHeight="1" x14ac:dyDescent="0.25">
      <c r="A14" s="28" t="s">
        <v>116</v>
      </c>
    </row>
    <row r="15" spans="1:1" ht="21.95" customHeight="1" x14ac:dyDescent="0.25">
      <c r="A15" s="30" t="s">
        <v>117</v>
      </c>
    </row>
    <row r="16" spans="1:1" ht="21.95" customHeight="1" x14ac:dyDescent="0.25">
      <c r="A16" s="30" t="s">
        <v>118</v>
      </c>
    </row>
    <row r="17" spans="1:2" ht="21.95" customHeight="1" x14ac:dyDescent="0.25">
      <c r="A17" s="30" t="s">
        <v>119</v>
      </c>
    </row>
    <row r="18" spans="1:2" ht="21.95" customHeight="1" x14ac:dyDescent="0.25">
      <c r="A18" s="28" t="s">
        <v>120</v>
      </c>
    </row>
    <row r="19" spans="1:2" ht="39.75" customHeight="1" x14ac:dyDescent="0.25">
      <c r="A19" s="28" t="s">
        <v>121</v>
      </c>
    </row>
    <row r="20" spans="1:2" ht="60" customHeight="1" x14ac:dyDescent="0.25">
      <c r="A20" s="28" t="s">
        <v>122</v>
      </c>
    </row>
    <row r="21" spans="1:2" ht="15.75" x14ac:dyDescent="0.25">
      <c r="A21" s="31" t="s">
        <v>123</v>
      </c>
    </row>
    <row r="22" spans="1:2" ht="50.1" customHeight="1" x14ac:dyDescent="0.25">
      <c r="A22" s="28" t="s">
        <v>124</v>
      </c>
    </row>
    <row r="23" spans="1:2" ht="50.1" customHeight="1" x14ac:dyDescent="0.25">
      <c r="A23" s="28"/>
    </row>
    <row r="24" spans="1:2" ht="15.75" x14ac:dyDescent="0.25">
      <c r="A24" s="39" t="s">
        <v>154</v>
      </c>
      <c r="B24" s="35"/>
    </row>
    <row r="25" spans="1:2" x14ac:dyDescent="0.25">
      <c r="A25" s="35" t="s">
        <v>148</v>
      </c>
      <c r="B25" s="35"/>
    </row>
    <row r="26" spans="1:2" x14ac:dyDescent="0.25">
      <c r="A26" s="35" t="s">
        <v>149</v>
      </c>
      <c r="B26" s="36"/>
    </row>
    <row r="27" spans="1:2" x14ac:dyDescent="0.25">
      <c r="A27" s="36" t="s">
        <v>150</v>
      </c>
      <c r="B27" s="36"/>
    </row>
    <row r="28" spans="1:2" x14ac:dyDescent="0.25">
      <c r="A28" s="36" t="s">
        <v>151</v>
      </c>
      <c r="B28" s="36"/>
    </row>
    <row r="29" spans="1:2" x14ac:dyDescent="0.25">
      <c r="A29" s="36" t="s">
        <v>152</v>
      </c>
      <c r="B29" s="35"/>
    </row>
    <row r="30" spans="1:2" x14ac:dyDescent="0.25">
      <c r="A30" s="35" t="s">
        <v>153</v>
      </c>
    </row>
    <row r="31" spans="1:2" ht="47.25" customHeight="1" x14ac:dyDescent="0.25">
      <c r="A31" s="32"/>
    </row>
    <row r="32" spans="1:2" ht="15.75" x14ac:dyDescent="0.25">
      <c r="A32" s="40" t="s">
        <v>155</v>
      </c>
    </row>
    <row r="33" spans="1:1" x14ac:dyDescent="0.25">
      <c r="A33" s="35" t="s">
        <v>159</v>
      </c>
    </row>
    <row r="34" spans="1:1" x14ac:dyDescent="0.25">
      <c r="A34" s="36" t="s">
        <v>168</v>
      </c>
    </row>
    <row r="35" spans="1:1" x14ac:dyDescent="0.25">
      <c r="A35" s="36" t="s">
        <v>160</v>
      </c>
    </row>
    <row r="36" spans="1:1" x14ac:dyDescent="0.25">
      <c r="A36" s="36" t="s">
        <v>161</v>
      </c>
    </row>
    <row r="37" spans="1:1" x14ac:dyDescent="0.25">
      <c r="A37" s="36" t="s">
        <v>167</v>
      </c>
    </row>
    <row r="38" spans="1:1" x14ac:dyDescent="0.25">
      <c r="A38" s="36" t="s">
        <v>162</v>
      </c>
    </row>
    <row r="39" spans="1:1" x14ac:dyDescent="0.25">
      <c r="A39" s="38" t="s">
        <v>163</v>
      </c>
    </row>
    <row r="40" spans="1:1" x14ac:dyDescent="0.25">
      <c r="A40" s="38" t="s">
        <v>164</v>
      </c>
    </row>
    <row r="41" spans="1:1" x14ac:dyDescent="0.25">
      <c r="A41" s="38" t="s">
        <v>165</v>
      </c>
    </row>
    <row r="42" spans="1:1" x14ac:dyDescent="0.25">
      <c r="A42" s="36" t="s">
        <v>166</v>
      </c>
    </row>
    <row r="43" spans="1:1" x14ac:dyDescent="0.25">
      <c r="A43" s="36" t="s">
        <v>169</v>
      </c>
    </row>
    <row r="44" spans="1:1" x14ac:dyDescent="0.25">
      <c r="A44" s="36" t="s">
        <v>170</v>
      </c>
    </row>
    <row r="45" spans="1:1" x14ac:dyDescent="0.25">
      <c r="A45" s="36" t="s">
        <v>171</v>
      </c>
    </row>
    <row r="46" spans="1:1" x14ac:dyDescent="0.25">
      <c r="A46" s="36" t="s">
        <v>172</v>
      </c>
    </row>
    <row r="47" spans="1:1" x14ac:dyDescent="0.25">
      <c r="A47" s="36" t="s">
        <v>173</v>
      </c>
    </row>
    <row r="48" spans="1:1" x14ac:dyDescent="0.25">
      <c r="A48" s="36" t="s">
        <v>174</v>
      </c>
    </row>
    <row r="49" spans="1:1" x14ac:dyDescent="0.25">
      <c r="A49" s="36" t="s">
        <v>175</v>
      </c>
    </row>
    <row r="50" spans="1:1" x14ac:dyDescent="0.25">
      <c r="A50" s="36" t="s">
        <v>176</v>
      </c>
    </row>
    <row r="51" spans="1:1" x14ac:dyDescent="0.25">
      <c r="A51" s="36" t="s">
        <v>177</v>
      </c>
    </row>
    <row r="52" spans="1:1" x14ac:dyDescent="0.25">
      <c r="A52" s="36" t="s">
        <v>189</v>
      </c>
    </row>
    <row r="53" spans="1:1" x14ac:dyDescent="0.25">
      <c r="A53" s="36" t="s">
        <v>178</v>
      </c>
    </row>
    <row r="54" spans="1:1" x14ac:dyDescent="0.25">
      <c r="A54" s="36" t="s">
        <v>179</v>
      </c>
    </row>
    <row r="55" spans="1:1" x14ac:dyDescent="0.25">
      <c r="A55" s="36" t="s">
        <v>180</v>
      </c>
    </row>
    <row r="56" spans="1:1" x14ac:dyDescent="0.25">
      <c r="A56" s="36" t="s">
        <v>181</v>
      </c>
    </row>
    <row r="57" spans="1:1" x14ac:dyDescent="0.25">
      <c r="A57" s="36" t="s">
        <v>182</v>
      </c>
    </row>
    <row r="58" spans="1:1" x14ac:dyDescent="0.25">
      <c r="A58" s="36" t="s">
        <v>183</v>
      </c>
    </row>
    <row r="59" spans="1:1" x14ac:dyDescent="0.25">
      <c r="A59" s="36" t="s">
        <v>184</v>
      </c>
    </row>
    <row r="60" spans="1:1" x14ac:dyDescent="0.25">
      <c r="A60" s="38" t="s">
        <v>185</v>
      </c>
    </row>
    <row r="61" spans="1:1" x14ac:dyDescent="0.25">
      <c r="A61" s="36" t="s">
        <v>186</v>
      </c>
    </row>
    <row r="62" spans="1:1" x14ac:dyDescent="0.25">
      <c r="A62" s="38" t="s">
        <v>187</v>
      </c>
    </row>
    <row r="63" spans="1:1" x14ac:dyDescent="0.25">
      <c r="A63" s="38" t="s">
        <v>188</v>
      </c>
    </row>
    <row r="64" spans="1:1" x14ac:dyDescent="0.25">
      <c r="A64" s="38" t="s">
        <v>190</v>
      </c>
    </row>
    <row r="65" spans="1:1" x14ac:dyDescent="0.25">
      <c r="A65" s="38" t="s">
        <v>191</v>
      </c>
    </row>
    <row r="66" spans="1:1" x14ac:dyDescent="0.25">
      <c r="A66" s="36" t="s">
        <v>192</v>
      </c>
    </row>
    <row r="67" spans="1:1" x14ac:dyDescent="0.25">
      <c r="A67" s="36" t="s">
        <v>193</v>
      </c>
    </row>
    <row r="68" spans="1:1" x14ac:dyDescent="0.25">
      <c r="A68" s="36" t="s">
        <v>194</v>
      </c>
    </row>
    <row r="69" spans="1:1" x14ac:dyDescent="0.25">
      <c r="A69" s="36" t="s">
        <v>195</v>
      </c>
    </row>
    <row r="70" spans="1:1" x14ac:dyDescent="0.25">
      <c r="A70" s="36" t="s">
        <v>196</v>
      </c>
    </row>
    <row r="71" spans="1:1" x14ac:dyDescent="0.25">
      <c r="A71" s="36" t="s">
        <v>197</v>
      </c>
    </row>
    <row r="72" spans="1:1" x14ac:dyDescent="0.25">
      <c r="A72" s="35" t="s">
        <v>156</v>
      </c>
    </row>
    <row r="73" spans="1:1" x14ac:dyDescent="0.25">
      <c r="A73" s="36" t="s">
        <v>198</v>
      </c>
    </row>
    <row r="74" spans="1:1" x14ac:dyDescent="0.25">
      <c r="A74" s="36" t="s">
        <v>199</v>
      </c>
    </row>
    <row r="75" spans="1:1" x14ac:dyDescent="0.25">
      <c r="A75" s="36" t="s">
        <v>200</v>
      </c>
    </row>
    <row r="76" spans="1:1" x14ac:dyDescent="0.25">
      <c r="A76" s="36" t="s">
        <v>201</v>
      </c>
    </row>
    <row r="77" spans="1:1" x14ac:dyDescent="0.25">
      <c r="A77" s="36" t="s">
        <v>202</v>
      </c>
    </row>
    <row r="78" spans="1:1" x14ac:dyDescent="0.25">
      <c r="A78" s="36" t="s">
        <v>203</v>
      </c>
    </row>
    <row r="79" spans="1:1" x14ac:dyDescent="0.25">
      <c r="A79" s="36" t="s">
        <v>204</v>
      </c>
    </row>
    <row r="80" spans="1:1" x14ac:dyDescent="0.25">
      <c r="A80" s="36" t="s">
        <v>205</v>
      </c>
    </row>
    <row r="81" spans="1:1" x14ac:dyDescent="0.25">
      <c r="A81" s="36" t="s">
        <v>206</v>
      </c>
    </row>
    <row r="82" spans="1:1" x14ac:dyDescent="0.25">
      <c r="A82" s="36" t="s">
        <v>207</v>
      </c>
    </row>
    <row r="83" spans="1:1" x14ac:dyDescent="0.25">
      <c r="A83" s="36" t="s">
        <v>208</v>
      </c>
    </row>
    <row r="84" spans="1:1" x14ac:dyDescent="0.25">
      <c r="A84" s="36" t="s">
        <v>209</v>
      </c>
    </row>
    <row r="85" spans="1:1" x14ac:dyDescent="0.25">
      <c r="A85" s="36" t="s">
        <v>210</v>
      </c>
    </row>
    <row r="86" spans="1:1" x14ac:dyDescent="0.25">
      <c r="A86" s="36" t="s">
        <v>211</v>
      </c>
    </row>
    <row r="87" spans="1:1" x14ac:dyDescent="0.25">
      <c r="A87" s="36" t="s">
        <v>212</v>
      </c>
    </row>
    <row r="88" spans="1:1" x14ac:dyDescent="0.25">
      <c r="A88" s="36" t="s">
        <v>213</v>
      </c>
    </row>
    <row r="89" spans="1:1" x14ac:dyDescent="0.25">
      <c r="A89" s="36" t="s">
        <v>214</v>
      </c>
    </row>
    <row r="90" spans="1:1" x14ac:dyDescent="0.25">
      <c r="A90" s="36" t="s">
        <v>215</v>
      </c>
    </row>
    <row r="91" spans="1:1" x14ac:dyDescent="0.25">
      <c r="A91" s="36" t="s">
        <v>216</v>
      </c>
    </row>
    <row r="92" spans="1:1" x14ac:dyDescent="0.25">
      <c r="A92" s="36" t="s">
        <v>217</v>
      </c>
    </row>
    <row r="93" spans="1:1" x14ac:dyDescent="0.25">
      <c r="A93" s="36" t="s">
        <v>218</v>
      </c>
    </row>
    <row r="94" spans="1:1" x14ac:dyDescent="0.25">
      <c r="A94" s="36" t="s">
        <v>219</v>
      </c>
    </row>
    <row r="95" spans="1:1" x14ac:dyDescent="0.25">
      <c r="A95" s="36" t="s">
        <v>220</v>
      </c>
    </row>
    <row r="96" spans="1:1" x14ac:dyDescent="0.25">
      <c r="A96" s="36" t="s">
        <v>221</v>
      </c>
    </row>
    <row r="97" spans="1:1" x14ac:dyDescent="0.25">
      <c r="A97" s="36" t="s">
        <v>222</v>
      </c>
    </row>
    <row r="98" spans="1:1" x14ac:dyDescent="0.25">
      <c r="A98" s="36" t="s">
        <v>223</v>
      </c>
    </row>
    <row r="99" spans="1:1" x14ac:dyDescent="0.25">
      <c r="A99" s="36" t="s">
        <v>224</v>
      </c>
    </row>
    <row r="100" spans="1:1" x14ac:dyDescent="0.25">
      <c r="A100" s="36" t="s">
        <v>225</v>
      </c>
    </row>
    <row r="101" spans="1:1" x14ac:dyDescent="0.25">
      <c r="A101" s="36" t="s">
        <v>226</v>
      </c>
    </row>
    <row r="102" spans="1:1" x14ac:dyDescent="0.25">
      <c r="A102" s="36" t="s">
        <v>227</v>
      </c>
    </row>
    <row r="103" spans="1:1" x14ac:dyDescent="0.25">
      <c r="A103" s="36" t="s">
        <v>228</v>
      </c>
    </row>
    <row r="104" spans="1:1" x14ac:dyDescent="0.25">
      <c r="A104" s="36" t="s">
        <v>229</v>
      </c>
    </row>
    <row r="105" spans="1:1" x14ac:dyDescent="0.25">
      <c r="A105" s="36" t="s">
        <v>230</v>
      </c>
    </row>
    <row r="106" spans="1:1" x14ac:dyDescent="0.25">
      <c r="A106" s="36" t="s">
        <v>231</v>
      </c>
    </row>
    <row r="107" spans="1:1" x14ac:dyDescent="0.25">
      <c r="A107" s="36" t="s">
        <v>233</v>
      </c>
    </row>
    <row r="108" spans="1:1" x14ac:dyDescent="0.25">
      <c r="A108" s="36" t="s">
        <v>232</v>
      </c>
    </row>
    <row r="109" spans="1:1" x14ac:dyDescent="0.25">
      <c r="A109" s="36" t="s">
        <v>234</v>
      </c>
    </row>
    <row r="110" spans="1:1" x14ac:dyDescent="0.25">
      <c r="A110" s="36" t="s">
        <v>235</v>
      </c>
    </row>
    <row r="111" spans="1:1" x14ac:dyDescent="0.25">
      <c r="A111" s="36" t="s">
        <v>236</v>
      </c>
    </row>
    <row r="112" spans="1:1" x14ac:dyDescent="0.25">
      <c r="A112" s="36" t="s">
        <v>237</v>
      </c>
    </row>
    <row r="113" spans="1:1" x14ac:dyDescent="0.25">
      <c r="A113" s="36" t="s">
        <v>238</v>
      </c>
    </row>
    <row r="114" spans="1:1" x14ac:dyDescent="0.25">
      <c r="A114" s="36" t="s">
        <v>239</v>
      </c>
    </row>
    <row r="115" spans="1:1" x14ac:dyDescent="0.25">
      <c r="A115" s="36" t="s">
        <v>240</v>
      </c>
    </row>
    <row r="116" spans="1:1" x14ac:dyDescent="0.25">
      <c r="A116" s="36" t="s">
        <v>241</v>
      </c>
    </row>
    <row r="117" spans="1:1" x14ac:dyDescent="0.25">
      <c r="A117" s="36" t="s">
        <v>242</v>
      </c>
    </row>
    <row r="118" spans="1:1" x14ac:dyDescent="0.25">
      <c r="A118" s="35" t="s">
        <v>157</v>
      </c>
    </row>
    <row r="119" spans="1:1" x14ac:dyDescent="0.25">
      <c r="A119" s="36" t="s">
        <v>243</v>
      </c>
    </row>
    <row r="120" spans="1:1" x14ac:dyDescent="0.25">
      <c r="A120" s="36" t="s">
        <v>244</v>
      </c>
    </row>
    <row r="121" spans="1:1" x14ac:dyDescent="0.25">
      <c r="A121" s="36" t="s">
        <v>245</v>
      </c>
    </row>
    <row r="122" spans="1:1" x14ac:dyDescent="0.25">
      <c r="A122" s="36" t="s">
        <v>246</v>
      </c>
    </row>
    <row r="123" spans="1:1" x14ac:dyDescent="0.25">
      <c r="A123" s="36" t="s">
        <v>247</v>
      </c>
    </row>
    <row r="124" spans="1:1" x14ac:dyDescent="0.25">
      <c r="A124" s="36" t="s">
        <v>248</v>
      </c>
    </row>
    <row r="125" spans="1:1" x14ac:dyDescent="0.25">
      <c r="A125" s="36" t="s">
        <v>249</v>
      </c>
    </row>
    <row r="126" spans="1:1" x14ac:dyDescent="0.25">
      <c r="A126" s="36" t="s">
        <v>250</v>
      </c>
    </row>
    <row r="127" spans="1:1" x14ac:dyDescent="0.25">
      <c r="A127" s="36" t="s">
        <v>251</v>
      </c>
    </row>
    <row r="128" spans="1:1" x14ac:dyDescent="0.25">
      <c r="A128" s="36" t="s">
        <v>252</v>
      </c>
    </row>
    <row r="129" spans="1:1" x14ac:dyDescent="0.25">
      <c r="A129" s="36" t="s">
        <v>253</v>
      </c>
    </row>
    <row r="130" spans="1:1" x14ac:dyDescent="0.25">
      <c r="A130" s="36" t="s">
        <v>254</v>
      </c>
    </row>
    <row r="131" spans="1:1" x14ac:dyDescent="0.25">
      <c r="A131" s="36" t="s">
        <v>255</v>
      </c>
    </row>
    <row r="132" spans="1:1" x14ac:dyDescent="0.25">
      <c r="A132" s="36" t="s">
        <v>256</v>
      </c>
    </row>
    <row r="133" spans="1:1" x14ac:dyDescent="0.25">
      <c r="A133" s="36" t="s">
        <v>257</v>
      </c>
    </row>
    <row r="134" spans="1:1" x14ac:dyDescent="0.25">
      <c r="A134" s="36" t="s">
        <v>258</v>
      </c>
    </row>
    <row r="135" spans="1:1" x14ac:dyDescent="0.25">
      <c r="A135" s="36" t="s">
        <v>259</v>
      </c>
    </row>
    <row r="136" spans="1:1" x14ac:dyDescent="0.25">
      <c r="A136" s="36" t="s">
        <v>260</v>
      </c>
    </row>
    <row r="137" spans="1:1" x14ac:dyDescent="0.25">
      <c r="A137" s="36" t="s">
        <v>261</v>
      </c>
    </row>
    <row r="138" spans="1:1" x14ac:dyDescent="0.25">
      <c r="A138" s="36" t="s">
        <v>262</v>
      </c>
    </row>
    <row r="139" spans="1:1" x14ac:dyDescent="0.25">
      <c r="A139" s="36" t="s">
        <v>263</v>
      </c>
    </row>
    <row r="140" spans="1:1" x14ac:dyDescent="0.25">
      <c r="A140" s="36" t="s">
        <v>265</v>
      </c>
    </row>
    <row r="141" spans="1:1" x14ac:dyDescent="0.25">
      <c r="A141" s="36" t="s">
        <v>264</v>
      </c>
    </row>
    <row r="142" spans="1:1" x14ac:dyDescent="0.25">
      <c r="A142" s="36" t="s">
        <v>266</v>
      </c>
    </row>
    <row r="143" spans="1:1" x14ac:dyDescent="0.25">
      <c r="A143" s="36" t="s">
        <v>267</v>
      </c>
    </row>
    <row r="144" spans="1:1" x14ac:dyDescent="0.25">
      <c r="A144" s="36" t="s">
        <v>268</v>
      </c>
    </row>
    <row r="145" spans="1:1" x14ac:dyDescent="0.25">
      <c r="A145" s="36" t="s">
        <v>269</v>
      </c>
    </row>
    <row r="146" spans="1:1" x14ac:dyDescent="0.25">
      <c r="A146" s="36" t="s">
        <v>270</v>
      </c>
    </row>
    <row r="147" spans="1:1" x14ac:dyDescent="0.25">
      <c r="A147" s="36" t="s">
        <v>271</v>
      </c>
    </row>
    <row r="148" spans="1:1" x14ac:dyDescent="0.25">
      <c r="A148" s="36" t="s">
        <v>272</v>
      </c>
    </row>
    <row r="149" spans="1:1" x14ac:dyDescent="0.25">
      <c r="A149" s="36" t="s">
        <v>273</v>
      </c>
    </row>
    <row r="150" spans="1:1" x14ac:dyDescent="0.25">
      <c r="A150" s="36" t="s">
        <v>274</v>
      </c>
    </row>
    <row r="151" spans="1:1" x14ac:dyDescent="0.25">
      <c r="A151" s="36" t="s">
        <v>275</v>
      </c>
    </row>
    <row r="152" spans="1:1" x14ac:dyDescent="0.25">
      <c r="A152" s="36" t="s">
        <v>276</v>
      </c>
    </row>
    <row r="153" spans="1:1" x14ac:dyDescent="0.25">
      <c r="A153" s="36" t="s">
        <v>277</v>
      </c>
    </row>
    <row r="154" spans="1:1" x14ac:dyDescent="0.25">
      <c r="A154" s="36" t="s">
        <v>278</v>
      </c>
    </row>
    <row r="155" spans="1:1" x14ac:dyDescent="0.25">
      <c r="A155" s="36" t="s">
        <v>279</v>
      </c>
    </row>
    <row r="156" spans="1:1" x14ac:dyDescent="0.25">
      <c r="A156" s="36" t="s">
        <v>280</v>
      </c>
    </row>
    <row r="157" spans="1:1" x14ac:dyDescent="0.25">
      <c r="A157" s="36" t="s">
        <v>281</v>
      </c>
    </row>
    <row r="158" spans="1:1" x14ac:dyDescent="0.25">
      <c r="A158" s="36" t="s">
        <v>282</v>
      </c>
    </row>
    <row r="159" spans="1:1" x14ac:dyDescent="0.25">
      <c r="A159" s="36" t="s">
        <v>283</v>
      </c>
    </row>
    <row r="160" spans="1:1" x14ac:dyDescent="0.25">
      <c r="A160" s="36" t="s">
        <v>284</v>
      </c>
    </row>
    <row r="161" spans="1:5" x14ac:dyDescent="0.25">
      <c r="A161" s="35" t="s">
        <v>158</v>
      </c>
    </row>
    <row r="164" spans="1:5" ht="16.5" x14ac:dyDescent="0.3">
      <c r="A164" s="41" t="s">
        <v>147</v>
      </c>
    </row>
    <row r="165" spans="1:5" x14ac:dyDescent="0.25">
      <c r="A165" s="35" t="s">
        <v>135</v>
      </c>
      <c r="E165" s="35"/>
    </row>
    <row r="166" spans="1:5" x14ac:dyDescent="0.25">
      <c r="A166" s="36" t="s">
        <v>136</v>
      </c>
      <c r="E166" s="36"/>
    </row>
    <row r="167" spans="1:5" x14ac:dyDescent="0.25">
      <c r="A167" s="36" t="s">
        <v>137</v>
      </c>
      <c r="E167" s="36"/>
    </row>
    <row r="168" spans="1:5" x14ac:dyDescent="0.25">
      <c r="A168" s="36" t="s">
        <v>138</v>
      </c>
      <c r="E168" s="36"/>
    </row>
    <row r="169" spans="1:5" x14ac:dyDescent="0.25">
      <c r="A169" s="36" t="s">
        <v>139</v>
      </c>
      <c r="E169" s="36"/>
    </row>
    <row r="170" spans="1:5" x14ac:dyDescent="0.25">
      <c r="A170" s="36" t="s">
        <v>140</v>
      </c>
      <c r="E170" s="36"/>
    </row>
    <row r="171" spans="1:5" x14ac:dyDescent="0.25">
      <c r="A171" s="36" t="s">
        <v>141</v>
      </c>
      <c r="E171" s="36"/>
    </row>
    <row r="172" spans="1:5" x14ac:dyDescent="0.25">
      <c r="A172" s="36" t="s">
        <v>142</v>
      </c>
      <c r="E172" s="36"/>
    </row>
    <row r="173" spans="1:5" x14ac:dyDescent="0.25">
      <c r="A173" s="35" t="s">
        <v>143</v>
      </c>
      <c r="E173" s="35"/>
    </row>
    <row r="174" spans="1:5" x14ac:dyDescent="0.25">
      <c r="A174" s="36" t="s">
        <v>144</v>
      </c>
      <c r="E174" s="36"/>
    </row>
    <row r="175" spans="1:5" x14ac:dyDescent="0.25">
      <c r="A175" s="36" t="s">
        <v>145</v>
      </c>
      <c r="E175" s="36"/>
    </row>
    <row r="176" spans="1:5" x14ac:dyDescent="0.25">
      <c r="A176" s="36" t="s">
        <v>146</v>
      </c>
      <c r="E176" s="36"/>
    </row>
    <row r="180" spans="2:3" x14ac:dyDescent="0.25">
      <c r="B180" s="35"/>
      <c r="C180" s="37"/>
    </row>
    <row r="181" spans="2:3" x14ac:dyDescent="0.25">
      <c r="B181" s="36"/>
    </row>
    <row r="182" spans="2:3" x14ac:dyDescent="0.25">
      <c r="B182" s="36"/>
    </row>
    <row r="183" spans="2:3" x14ac:dyDescent="0.25">
      <c r="B183" s="36"/>
    </row>
    <row r="184" spans="2:3" x14ac:dyDescent="0.25">
      <c r="B184" s="36"/>
    </row>
    <row r="185" spans="2:3" x14ac:dyDescent="0.25">
      <c r="B185" s="38"/>
    </row>
    <row r="186" spans="2:3" x14ac:dyDescent="0.25">
      <c r="B186" s="38"/>
    </row>
    <row r="187" spans="2:3" x14ac:dyDescent="0.25">
      <c r="B187" s="38"/>
    </row>
    <row r="188" spans="2:3" x14ac:dyDescent="0.25">
      <c r="B188" s="36"/>
    </row>
    <row r="189" spans="2:3" x14ac:dyDescent="0.25">
      <c r="B189" s="36"/>
    </row>
    <row r="190" spans="2:3" x14ac:dyDescent="0.25">
      <c r="B190" s="36"/>
    </row>
    <row r="191" spans="2:3" x14ac:dyDescent="0.25">
      <c r="B191" s="36"/>
    </row>
    <row r="192" spans="2:3" x14ac:dyDescent="0.25">
      <c r="B192" s="36"/>
    </row>
    <row r="193" spans="2:2" x14ac:dyDescent="0.25">
      <c r="B193" s="36"/>
    </row>
    <row r="194" spans="2:2" x14ac:dyDescent="0.25">
      <c r="B194" s="36"/>
    </row>
    <row r="195" spans="2:2" x14ac:dyDescent="0.25">
      <c r="B195" s="36"/>
    </row>
    <row r="196" spans="2:2" x14ac:dyDescent="0.25">
      <c r="B196" s="36"/>
    </row>
    <row r="197" spans="2:2" x14ac:dyDescent="0.25">
      <c r="B197" s="36"/>
    </row>
    <row r="198" spans="2:2" x14ac:dyDescent="0.25">
      <c r="B198" s="36"/>
    </row>
    <row r="199" spans="2:2" x14ac:dyDescent="0.25">
      <c r="B199" s="36"/>
    </row>
    <row r="200" spans="2:2" x14ac:dyDescent="0.25">
      <c r="B200" s="36"/>
    </row>
    <row r="201" spans="2:2" x14ac:dyDescent="0.25">
      <c r="B201" s="36"/>
    </row>
    <row r="202" spans="2:2" x14ac:dyDescent="0.25">
      <c r="B202" s="36"/>
    </row>
    <row r="203" spans="2:2" x14ac:dyDescent="0.25">
      <c r="B203" s="36"/>
    </row>
    <row r="204" spans="2:2" x14ac:dyDescent="0.25">
      <c r="B204" s="36"/>
    </row>
    <row r="205" spans="2:2" x14ac:dyDescent="0.25">
      <c r="B205" s="36"/>
    </row>
    <row r="206" spans="2:2" x14ac:dyDescent="0.25">
      <c r="B206" s="38"/>
    </row>
    <row r="207" spans="2:2" x14ac:dyDescent="0.25">
      <c r="B207" s="36"/>
    </row>
    <row r="208" spans="2:2" x14ac:dyDescent="0.25">
      <c r="B208" s="38"/>
    </row>
    <row r="209" spans="2:2" x14ac:dyDescent="0.25">
      <c r="B209" s="38"/>
    </row>
    <row r="210" spans="2:2" x14ac:dyDescent="0.25">
      <c r="B210" s="38"/>
    </row>
    <row r="211" spans="2:2" x14ac:dyDescent="0.25">
      <c r="B211" s="38"/>
    </row>
    <row r="212" spans="2:2" x14ac:dyDescent="0.25">
      <c r="B212" s="36"/>
    </row>
    <row r="213" spans="2:2" x14ac:dyDescent="0.25">
      <c r="B213" s="36"/>
    </row>
    <row r="214" spans="2:2" x14ac:dyDescent="0.25">
      <c r="B214" s="36"/>
    </row>
    <row r="215" spans="2:2" x14ac:dyDescent="0.25">
      <c r="B215" s="36"/>
    </row>
    <row r="216" spans="2:2" x14ac:dyDescent="0.25">
      <c r="B216" s="36"/>
    </row>
    <row r="217" spans="2:2" x14ac:dyDescent="0.25">
      <c r="B217" s="36"/>
    </row>
    <row r="219" spans="2:2" x14ac:dyDescent="0.25">
      <c r="B219" s="36"/>
    </row>
    <row r="220" spans="2:2" x14ac:dyDescent="0.25">
      <c r="B220" s="36"/>
    </row>
    <row r="221" spans="2:2" x14ac:dyDescent="0.25">
      <c r="B221" s="36"/>
    </row>
    <row r="222" spans="2:2" x14ac:dyDescent="0.25">
      <c r="B222" s="36"/>
    </row>
    <row r="223" spans="2:2" x14ac:dyDescent="0.25">
      <c r="B223" s="36"/>
    </row>
    <row r="224" spans="2:2" x14ac:dyDescent="0.25">
      <c r="B224" s="36"/>
    </row>
    <row r="225" spans="2:2" x14ac:dyDescent="0.25">
      <c r="B225" s="36"/>
    </row>
    <row r="226" spans="2:2" x14ac:dyDescent="0.25">
      <c r="B226" s="36"/>
    </row>
    <row r="227" spans="2:2" x14ac:dyDescent="0.25">
      <c r="B227" s="36"/>
    </row>
    <row r="228" spans="2:2" x14ac:dyDescent="0.25">
      <c r="B228" s="36"/>
    </row>
    <row r="229" spans="2:2" x14ac:dyDescent="0.25">
      <c r="B229" s="36"/>
    </row>
    <row r="230" spans="2:2" x14ac:dyDescent="0.25">
      <c r="B230" s="36"/>
    </row>
    <row r="231" spans="2:2" x14ac:dyDescent="0.25">
      <c r="B231" s="36"/>
    </row>
    <row r="232" spans="2:2" x14ac:dyDescent="0.25">
      <c r="B232" s="36"/>
    </row>
    <row r="233" spans="2:2" x14ac:dyDescent="0.25">
      <c r="B233" s="36"/>
    </row>
    <row r="234" spans="2:2" x14ac:dyDescent="0.25">
      <c r="B234" s="36"/>
    </row>
    <row r="235" spans="2:2" x14ac:dyDescent="0.25">
      <c r="B235" s="36"/>
    </row>
    <row r="236" spans="2:2" x14ac:dyDescent="0.25">
      <c r="B236" s="36"/>
    </row>
    <row r="237" spans="2:2" x14ac:dyDescent="0.25">
      <c r="B237" s="36"/>
    </row>
    <row r="238" spans="2:2" x14ac:dyDescent="0.25">
      <c r="B238" s="36"/>
    </row>
    <row r="239" spans="2:2" x14ac:dyDescent="0.25">
      <c r="B239" s="36"/>
    </row>
    <row r="240" spans="2:2" x14ac:dyDescent="0.25">
      <c r="B240" s="36"/>
    </row>
    <row r="241" spans="2:2" x14ac:dyDescent="0.25">
      <c r="B241" s="36"/>
    </row>
    <row r="242" spans="2:2" x14ac:dyDescent="0.25">
      <c r="B242" s="36"/>
    </row>
    <row r="243" spans="2:2" x14ac:dyDescent="0.25">
      <c r="B243" s="36"/>
    </row>
    <row r="244" spans="2:2" x14ac:dyDescent="0.25">
      <c r="B244" s="36"/>
    </row>
    <row r="245" spans="2:2" x14ac:dyDescent="0.25">
      <c r="B245" s="36"/>
    </row>
    <row r="246" spans="2:2" x14ac:dyDescent="0.25">
      <c r="B246" s="36"/>
    </row>
    <row r="247" spans="2:2" x14ac:dyDescent="0.25">
      <c r="B247" s="36"/>
    </row>
    <row r="248" spans="2:2" x14ac:dyDescent="0.25">
      <c r="B248" s="36"/>
    </row>
    <row r="249" spans="2:2" x14ac:dyDescent="0.25">
      <c r="B249" s="36"/>
    </row>
    <row r="250" spans="2:2" x14ac:dyDescent="0.25">
      <c r="B250" s="36"/>
    </row>
    <row r="251" spans="2:2" x14ac:dyDescent="0.25">
      <c r="B251" s="36"/>
    </row>
    <row r="252" spans="2:2" x14ac:dyDescent="0.25">
      <c r="B252" s="36"/>
    </row>
    <row r="253" spans="2:2" x14ac:dyDescent="0.25">
      <c r="B253" s="36"/>
    </row>
    <row r="254" spans="2:2" x14ac:dyDescent="0.25">
      <c r="B254" s="36"/>
    </row>
    <row r="255" spans="2:2" x14ac:dyDescent="0.25">
      <c r="B255" s="36"/>
    </row>
    <row r="256" spans="2:2" x14ac:dyDescent="0.25">
      <c r="B256" s="36"/>
    </row>
    <row r="257" spans="2:2" x14ac:dyDescent="0.25">
      <c r="B257" s="36"/>
    </row>
    <row r="258" spans="2:2" x14ac:dyDescent="0.25">
      <c r="B258" s="36"/>
    </row>
    <row r="259" spans="2:2" x14ac:dyDescent="0.25">
      <c r="B259" s="36"/>
    </row>
    <row r="260" spans="2:2" x14ac:dyDescent="0.25">
      <c r="B260" s="36"/>
    </row>
    <row r="261" spans="2:2" x14ac:dyDescent="0.25">
      <c r="B261" s="36"/>
    </row>
    <row r="262" spans="2:2" x14ac:dyDescent="0.25">
      <c r="B262" s="36"/>
    </row>
    <row r="263" spans="2:2" x14ac:dyDescent="0.25">
      <c r="B263" s="36"/>
    </row>
    <row r="265" spans="2:2" x14ac:dyDescent="0.25">
      <c r="B265" s="36"/>
    </row>
    <row r="266" spans="2:2" x14ac:dyDescent="0.25">
      <c r="B266" s="36"/>
    </row>
    <row r="267" spans="2:2" x14ac:dyDescent="0.25">
      <c r="B267" s="36"/>
    </row>
    <row r="268" spans="2:2" x14ac:dyDescent="0.25">
      <c r="B268" s="36"/>
    </row>
    <row r="269" spans="2:2" x14ac:dyDescent="0.25">
      <c r="B269" s="36"/>
    </row>
    <row r="270" spans="2:2" x14ac:dyDescent="0.25">
      <c r="B270" s="36"/>
    </row>
    <row r="271" spans="2:2" x14ac:dyDescent="0.25">
      <c r="B271" s="36"/>
    </row>
    <row r="272" spans="2:2" x14ac:dyDescent="0.25">
      <c r="B272" s="36"/>
    </row>
    <row r="273" spans="2:2" x14ac:dyDescent="0.25">
      <c r="B273" s="36"/>
    </row>
    <row r="274" spans="2:2" x14ac:dyDescent="0.25">
      <c r="B274" s="36"/>
    </row>
    <row r="275" spans="2:2" x14ac:dyDescent="0.25">
      <c r="B275" s="36"/>
    </row>
    <row r="276" spans="2:2" x14ac:dyDescent="0.25">
      <c r="B276" s="36"/>
    </row>
    <row r="277" spans="2:2" x14ac:dyDescent="0.25">
      <c r="B277" s="36"/>
    </row>
    <row r="278" spans="2:2" x14ac:dyDescent="0.25">
      <c r="B278" s="36"/>
    </row>
    <row r="279" spans="2:2" x14ac:dyDescent="0.25">
      <c r="B279" s="36"/>
    </row>
    <row r="280" spans="2:2" x14ac:dyDescent="0.25">
      <c r="B280" s="36"/>
    </row>
    <row r="281" spans="2:2" x14ac:dyDescent="0.25">
      <c r="B281" s="36"/>
    </row>
    <row r="282" spans="2:2" x14ac:dyDescent="0.25">
      <c r="B282" s="36"/>
    </row>
    <row r="283" spans="2:2" x14ac:dyDescent="0.25">
      <c r="B283" s="36"/>
    </row>
    <row r="284" spans="2:2" x14ac:dyDescent="0.25">
      <c r="B284" s="36"/>
    </row>
    <row r="285" spans="2:2" x14ac:dyDescent="0.25">
      <c r="B285" s="36"/>
    </row>
    <row r="286" spans="2:2" x14ac:dyDescent="0.25">
      <c r="B286" s="36"/>
    </row>
    <row r="287" spans="2:2" x14ac:dyDescent="0.25">
      <c r="B287" s="36"/>
    </row>
    <row r="288" spans="2:2" x14ac:dyDescent="0.25">
      <c r="B288" s="36"/>
    </row>
    <row r="289" spans="2:2" x14ac:dyDescent="0.25">
      <c r="B289" s="36"/>
    </row>
    <row r="290" spans="2:2" x14ac:dyDescent="0.25">
      <c r="B290" s="36"/>
    </row>
    <row r="291" spans="2:2" x14ac:dyDescent="0.25">
      <c r="B291" s="36"/>
    </row>
    <row r="292" spans="2:2" x14ac:dyDescent="0.25">
      <c r="B292" s="36"/>
    </row>
    <row r="293" spans="2:2" x14ac:dyDescent="0.25">
      <c r="B293" s="36"/>
    </row>
    <row r="294" spans="2:2" x14ac:dyDescent="0.25">
      <c r="B294" s="36"/>
    </row>
    <row r="295" spans="2:2" x14ac:dyDescent="0.25">
      <c r="B295" s="36"/>
    </row>
    <row r="296" spans="2:2" x14ac:dyDescent="0.25">
      <c r="B296" s="36"/>
    </row>
    <row r="297" spans="2:2" x14ac:dyDescent="0.25">
      <c r="B297" s="36"/>
    </row>
    <row r="298" spans="2:2" x14ac:dyDescent="0.25">
      <c r="B298" s="36"/>
    </row>
    <row r="299" spans="2:2" x14ac:dyDescent="0.25">
      <c r="B299" s="36"/>
    </row>
    <row r="300" spans="2:2" x14ac:dyDescent="0.25">
      <c r="B300" s="36"/>
    </row>
    <row r="301" spans="2:2" x14ac:dyDescent="0.25">
      <c r="B301" s="36"/>
    </row>
    <row r="302" spans="2:2" x14ac:dyDescent="0.25">
      <c r="B302" s="36"/>
    </row>
    <row r="303" spans="2:2" x14ac:dyDescent="0.25">
      <c r="B303" s="36"/>
    </row>
    <row r="304" spans="2:2" x14ac:dyDescent="0.25">
      <c r="B304" s="36"/>
    </row>
    <row r="305" spans="1:2" x14ac:dyDescent="0.25">
      <c r="B305" s="36"/>
    </row>
    <row r="306" spans="1:2" x14ac:dyDescent="0.25">
      <c r="B306" s="36"/>
    </row>
    <row r="308" spans="1:2" x14ac:dyDescent="0.25">
      <c r="A308" s="36"/>
      <c r="B308" s="36"/>
    </row>
    <row r="309" spans="1:2" x14ac:dyDescent="0.25">
      <c r="A309" s="36"/>
      <c r="B309" s="36"/>
    </row>
    <row r="310" spans="1:2" x14ac:dyDescent="0.25">
      <c r="A310" s="36"/>
      <c r="B310" s="36"/>
    </row>
    <row r="311" spans="1:2" x14ac:dyDescent="0.25">
      <c r="A311" s="36"/>
      <c r="B311" s="36"/>
    </row>
    <row r="312" spans="1:2" x14ac:dyDescent="0.25">
      <c r="A312" s="36"/>
      <c r="B312" s="36"/>
    </row>
    <row r="313" spans="1:2" x14ac:dyDescent="0.25">
      <c r="A313" s="36"/>
      <c r="B313" s="36"/>
    </row>
    <row r="314" spans="1:2" x14ac:dyDescent="0.25">
      <c r="A314" s="36"/>
      <c r="B314" s="36"/>
    </row>
    <row r="315" spans="1:2" x14ac:dyDescent="0.25">
      <c r="A315" s="36"/>
      <c r="B315" s="36"/>
    </row>
    <row r="316" spans="1:2" x14ac:dyDescent="0.25">
      <c r="A316" s="36"/>
      <c r="B316" s="36"/>
    </row>
    <row r="317" spans="1:2" x14ac:dyDescent="0.25">
      <c r="A317" s="36"/>
      <c r="B317" s="36"/>
    </row>
    <row r="318" spans="1:2" x14ac:dyDescent="0.25">
      <c r="A318" s="36"/>
      <c r="B318" s="36"/>
    </row>
    <row r="319" spans="1:2" x14ac:dyDescent="0.25">
      <c r="A319" s="36"/>
      <c r="B319" s="36"/>
    </row>
    <row r="320" spans="1:2" x14ac:dyDescent="0.25">
      <c r="A320" s="36"/>
      <c r="B320" s="36"/>
    </row>
    <row r="321" spans="1:2" x14ac:dyDescent="0.25">
      <c r="A321" s="36"/>
      <c r="B321" s="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4"/>
  <sheetViews>
    <sheetView workbookViewId="0">
      <selection activeCell="C19" sqref="C19"/>
    </sheetView>
  </sheetViews>
  <sheetFormatPr baseColWidth="10" defaultRowHeight="15" x14ac:dyDescent="0.25"/>
  <cols>
    <col min="1" max="1" width="11" customWidth="1"/>
    <col min="2" max="3" width="6.140625" customWidth="1"/>
    <col min="4" max="4" width="5.7109375" customWidth="1"/>
    <col min="5" max="5" width="5.140625" customWidth="1"/>
    <col min="6" max="6" width="5" customWidth="1"/>
    <col min="7" max="7" width="5.42578125" customWidth="1"/>
    <col min="8" max="8" width="3.42578125" customWidth="1"/>
    <col min="9" max="9" width="3.140625" customWidth="1"/>
    <col min="10" max="10" width="3.7109375" customWidth="1"/>
    <col min="11" max="11" width="3.28515625" customWidth="1"/>
    <col min="12" max="12" width="1.85546875" customWidth="1"/>
    <col min="13" max="13" width="3.140625" customWidth="1"/>
    <col min="14" max="14" width="2.28515625" customWidth="1"/>
    <col min="15" max="15" width="3.140625" customWidth="1"/>
    <col min="16" max="16" width="2.42578125" customWidth="1"/>
    <col min="17" max="17" width="1.85546875" customWidth="1"/>
    <col min="18" max="18" width="2.5703125" customWidth="1"/>
    <col min="19" max="19" width="2.85546875" customWidth="1"/>
    <col min="21" max="21" width="12" customWidth="1"/>
    <col min="22" max="22" width="14.42578125" customWidth="1"/>
  </cols>
  <sheetData>
    <row r="3" spans="1:22" ht="150" x14ac:dyDescent="0.25">
      <c r="A3" s="42" t="s">
        <v>287</v>
      </c>
      <c r="B3" s="43" t="s">
        <v>288</v>
      </c>
      <c r="C3" s="42" t="s">
        <v>289</v>
      </c>
      <c r="D3" s="43" t="s">
        <v>290</v>
      </c>
      <c r="E3" s="42" t="s">
        <v>291</v>
      </c>
      <c r="F3" s="43" t="s">
        <v>292</v>
      </c>
      <c r="G3" s="42" t="s">
        <v>293</v>
      </c>
      <c r="H3" s="43" t="s">
        <v>294</v>
      </c>
      <c r="I3" s="43" t="s">
        <v>295</v>
      </c>
      <c r="J3" s="43" t="s">
        <v>296</v>
      </c>
      <c r="K3" s="43" t="s">
        <v>297</v>
      </c>
      <c r="L3" s="43" t="s">
        <v>298</v>
      </c>
      <c r="M3" s="43" t="s">
        <v>299</v>
      </c>
      <c r="N3" s="43" t="s">
        <v>300</v>
      </c>
      <c r="O3" s="43" t="s">
        <v>301</v>
      </c>
      <c r="P3" s="43" t="s">
        <v>302</v>
      </c>
      <c r="Q3" s="43" t="s">
        <v>303</v>
      </c>
      <c r="R3" s="43" t="s">
        <v>304</v>
      </c>
      <c r="S3" s="43" t="s">
        <v>305</v>
      </c>
      <c r="T3" s="42" t="s">
        <v>306</v>
      </c>
      <c r="U3" s="43" t="s">
        <v>307</v>
      </c>
      <c r="V3" s="42" t="s">
        <v>308</v>
      </c>
    </row>
    <row r="4" spans="1:22" ht="62.25" customHeight="1" x14ac:dyDescent="0.25">
      <c r="A4" s="44" t="s">
        <v>310</v>
      </c>
      <c r="B4" s="44" t="s">
        <v>311</v>
      </c>
      <c r="C4" s="44"/>
      <c r="D4" s="44" t="s">
        <v>312</v>
      </c>
      <c r="E4" s="44" t="s">
        <v>313</v>
      </c>
      <c r="F4" s="44" t="s">
        <v>314</v>
      </c>
      <c r="G4" s="44" t="s">
        <v>315</v>
      </c>
      <c r="H4" s="44"/>
      <c r="I4" s="44"/>
      <c r="J4" s="44"/>
      <c r="K4" s="44"/>
      <c r="L4" s="44"/>
      <c r="M4" s="44"/>
      <c r="N4" s="44"/>
      <c r="O4" s="44"/>
      <c r="P4" s="44"/>
      <c r="Q4" s="44"/>
      <c r="R4" s="44"/>
      <c r="S4" s="44"/>
      <c r="T4" s="44"/>
      <c r="U4" s="44" t="s">
        <v>316</v>
      </c>
      <c r="V4" s="44" t="s">
        <v>317</v>
      </c>
    </row>
  </sheetData>
  <pageMargins left="0.7" right="0.7" top="0.75" bottom="0.75" header="0.3" footer="0.3"/>
  <pageSetup orientation="landscape"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
  <sheetViews>
    <sheetView workbookViewId="0">
      <selection activeCell="O17" sqref="O17"/>
    </sheetView>
  </sheetViews>
  <sheetFormatPr baseColWidth="10" defaultRowHeight="15" x14ac:dyDescent="0.25"/>
  <cols>
    <col min="1" max="1" width="69" customWidth="1"/>
    <col min="11" max="11" width="15.5703125" customWidth="1"/>
    <col min="12" max="12" width="16.140625" customWidth="1"/>
  </cols>
  <sheetData>
    <row r="1" spans="1:22" x14ac:dyDescent="0.25">
      <c r="A1" s="93" t="s">
        <v>380</v>
      </c>
      <c r="B1" s="214" t="s">
        <v>381</v>
      </c>
      <c r="C1" s="214"/>
      <c r="D1" s="214"/>
      <c r="E1" s="214"/>
      <c r="F1" s="214"/>
      <c r="G1" s="214"/>
      <c r="H1" s="214"/>
      <c r="I1" s="214"/>
      <c r="J1" s="214"/>
    </row>
    <row r="2" spans="1:22" x14ac:dyDescent="0.25">
      <c r="A2" s="94" t="s">
        <v>382</v>
      </c>
      <c r="B2" s="214">
        <v>2020</v>
      </c>
      <c r="C2" s="214"/>
      <c r="D2" s="214"/>
      <c r="E2" s="214"/>
      <c r="F2" s="214"/>
      <c r="G2" s="214"/>
      <c r="H2" s="214"/>
      <c r="I2" s="214"/>
      <c r="J2" s="214"/>
    </row>
    <row r="3" spans="1:22" x14ac:dyDescent="0.25">
      <c r="A3" s="95"/>
      <c r="B3" s="215" t="s">
        <v>383</v>
      </c>
      <c r="C3" s="215"/>
      <c r="D3" s="215"/>
      <c r="E3" s="215"/>
      <c r="F3" s="215"/>
      <c r="G3" s="215"/>
      <c r="H3" s="215"/>
      <c r="I3" s="215"/>
      <c r="J3" s="215"/>
    </row>
    <row r="4" spans="1:22" ht="30" x14ac:dyDescent="0.25">
      <c r="A4" s="93" t="s">
        <v>384</v>
      </c>
      <c r="B4" s="96" t="s">
        <v>385</v>
      </c>
      <c r="C4" s="97" t="s">
        <v>386</v>
      </c>
      <c r="D4" s="97" t="s">
        <v>387</v>
      </c>
      <c r="E4" s="98" t="s">
        <v>388</v>
      </c>
      <c r="F4" s="98" t="s">
        <v>387</v>
      </c>
      <c r="G4" s="99" t="s">
        <v>389</v>
      </c>
      <c r="H4" s="99" t="s">
        <v>387</v>
      </c>
      <c r="I4" s="100" t="s">
        <v>390</v>
      </c>
      <c r="J4" s="100" t="s">
        <v>387</v>
      </c>
      <c r="K4" s="101" t="s">
        <v>391</v>
      </c>
      <c r="L4" s="101" t="s">
        <v>392</v>
      </c>
    </row>
    <row r="5" spans="1:22" x14ac:dyDescent="0.25">
      <c r="A5" s="102" t="s">
        <v>393</v>
      </c>
      <c r="B5" s="96">
        <v>300</v>
      </c>
      <c r="C5" s="97">
        <v>71</v>
      </c>
      <c r="D5" s="103">
        <v>0.25</v>
      </c>
      <c r="E5" s="98">
        <v>0</v>
      </c>
      <c r="F5" s="104">
        <v>0</v>
      </c>
      <c r="G5" s="99">
        <v>135</v>
      </c>
      <c r="H5" s="105">
        <v>0.5</v>
      </c>
      <c r="I5" s="100">
        <v>0</v>
      </c>
      <c r="J5" s="106">
        <v>0</v>
      </c>
      <c r="K5" s="96">
        <v>2362.5300000000002</v>
      </c>
      <c r="L5" s="96">
        <v>0</v>
      </c>
      <c r="M5" s="77"/>
      <c r="N5" s="77"/>
      <c r="O5" s="77"/>
      <c r="P5" s="77"/>
      <c r="Q5" s="77"/>
      <c r="R5" s="77"/>
      <c r="S5" s="77">
        <v>234</v>
      </c>
      <c r="T5" s="77">
        <v>0.78</v>
      </c>
      <c r="U5" s="77">
        <v>0</v>
      </c>
      <c r="V5" s="77">
        <v>0</v>
      </c>
    </row>
    <row r="6" spans="1:22" x14ac:dyDescent="0.25">
      <c r="A6" s="102" t="s">
        <v>394</v>
      </c>
      <c r="B6" s="96">
        <v>240</v>
      </c>
      <c r="C6" s="97">
        <v>55</v>
      </c>
      <c r="D6" s="103">
        <v>0.22916666666666666</v>
      </c>
      <c r="E6" s="98">
        <v>0</v>
      </c>
      <c r="F6" s="104">
        <v>0</v>
      </c>
      <c r="G6" s="99">
        <v>101</v>
      </c>
      <c r="H6" s="105">
        <v>0.42083333333333334</v>
      </c>
      <c r="I6" s="100">
        <v>0</v>
      </c>
      <c r="J6" s="106">
        <v>0</v>
      </c>
      <c r="K6" s="96">
        <v>2362.5300000000002</v>
      </c>
      <c r="L6" s="96">
        <v>0</v>
      </c>
      <c r="M6" s="77"/>
      <c r="N6" s="77"/>
      <c r="O6" s="77"/>
      <c r="P6" s="77"/>
      <c r="Q6" s="77"/>
      <c r="R6" s="77"/>
      <c r="S6" s="77">
        <v>54</v>
      </c>
      <c r="T6" s="77">
        <v>0.22500000000000001</v>
      </c>
      <c r="U6" s="77">
        <v>0</v>
      </c>
      <c r="V6" s="77">
        <v>0</v>
      </c>
    </row>
    <row r="7" spans="1:22" ht="22.5" x14ac:dyDescent="0.25">
      <c r="A7" s="102" t="s">
        <v>395</v>
      </c>
      <c r="B7" s="96">
        <v>71.5</v>
      </c>
      <c r="C7" s="97">
        <v>32</v>
      </c>
      <c r="D7" s="103">
        <v>0.44755244755244755</v>
      </c>
      <c r="E7" s="98">
        <v>0</v>
      </c>
      <c r="F7" s="107">
        <v>0</v>
      </c>
      <c r="G7" s="99">
        <v>52</v>
      </c>
      <c r="H7" s="105">
        <v>0.72727272727272729</v>
      </c>
      <c r="I7" s="100">
        <v>0</v>
      </c>
      <c r="J7" s="106">
        <v>0</v>
      </c>
      <c r="K7" s="96">
        <v>3541.72</v>
      </c>
      <c r="L7" s="96">
        <v>0</v>
      </c>
      <c r="M7" s="77"/>
      <c r="N7" s="77"/>
      <c r="O7" s="77"/>
      <c r="P7" s="77"/>
      <c r="Q7" s="77"/>
      <c r="R7" s="77"/>
      <c r="S7" s="77">
        <v>84</v>
      </c>
      <c r="T7" s="77">
        <v>1.1748251748251748</v>
      </c>
      <c r="U7" s="77">
        <v>0</v>
      </c>
      <c r="V7" s="77">
        <v>0</v>
      </c>
    </row>
    <row r="8" spans="1:22" ht="22.5" x14ac:dyDescent="0.25">
      <c r="A8" s="102" t="s">
        <v>396</v>
      </c>
      <c r="B8" s="96">
        <v>300</v>
      </c>
      <c r="C8" s="97">
        <v>69</v>
      </c>
      <c r="D8" s="103">
        <v>0.24295774647887325</v>
      </c>
      <c r="E8" s="98">
        <v>0</v>
      </c>
      <c r="F8" s="98">
        <v>0</v>
      </c>
      <c r="G8" s="99">
        <v>133</v>
      </c>
      <c r="H8" s="105">
        <v>0.49259259259259258</v>
      </c>
      <c r="I8" s="100">
        <v>0</v>
      </c>
      <c r="J8" s="106">
        <v>0</v>
      </c>
      <c r="K8" s="96">
        <v>2362.5300000000002</v>
      </c>
      <c r="L8" s="96">
        <v>0</v>
      </c>
      <c r="M8" s="77"/>
      <c r="N8" s="77"/>
      <c r="O8" s="77"/>
      <c r="P8" s="77"/>
      <c r="Q8" s="77"/>
      <c r="R8" s="77"/>
      <c r="S8" s="77">
        <v>226</v>
      </c>
      <c r="T8" s="77">
        <v>0.7533333333333333</v>
      </c>
      <c r="U8" s="77">
        <v>0</v>
      </c>
      <c r="V8" s="77">
        <v>0</v>
      </c>
    </row>
    <row r="9" spans="1:22" x14ac:dyDescent="0.25">
      <c r="A9" s="102" t="s">
        <v>397</v>
      </c>
      <c r="B9" s="96">
        <v>1</v>
      </c>
      <c r="C9" s="97">
        <v>0</v>
      </c>
      <c r="D9" s="103">
        <v>0</v>
      </c>
      <c r="E9" s="98">
        <v>0</v>
      </c>
      <c r="F9" s="98">
        <v>0</v>
      </c>
      <c r="G9" s="99">
        <v>0</v>
      </c>
      <c r="H9" s="105">
        <v>0</v>
      </c>
      <c r="I9" s="100">
        <v>0</v>
      </c>
      <c r="J9" s="100">
        <v>0</v>
      </c>
      <c r="K9" s="96">
        <v>2362.5300000000002</v>
      </c>
      <c r="L9" s="96">
        <v>0</v>
      </c>
      <c r="M9" s="77"/>
      <c r="N9" s="77"/>
      <c r="O9" s="77"/>
      <c r="P9" s="77"/>
      <c r="Q9" s="77"/>
      <c r="R9" s="77"/>
      <c r="S9" s="77">
        <v>0</v>
      </c>
      <c r="T9" s="77">
        <v>0</v>
      </c>
      <c r="U9" s="77">
        <v>0</v>
      </c>
      <c r="V9" s="77">
        <v>0</v>
      </c>
    </row>
    <row r="10" spans="1:22" x14ac:dyDescent="0.25">
      <c r="A10" s="102" t="s">
        <v>398</v>
      </c>
      <c r="B10" s="96">
        <v>72</v>
      </c>
      <c r="C10" s="97">
        <v>9</v>
      </c>
      <c r="D10" s="111">
        <v>0.25</v>
      </c>
      <c r="E10" s="98">
        <v>0</v>
      </c>
      <c r="F10" s="98">
        <v>0</v>
      </c>
      <c r="G10" s="99">
        <v>11</v>
      </c>
      <c r="H10" s="105">
        <v>0.5</v>
      </c>
      <c r="I10" s="100">
        <v>0</v>
      </c>
      <c r="J10" s="100">
        <v>0</v>
      </c>
      <c r="K10" s="96">
        <v>2362.5300000000002</v>
      </c>
      <c r="L10" s="96">
        <v>0</v>
      </c>
      <c r="M10" s="77"/>
      <c r="N10" s="77"/>
      <c r="O10" s="77"/>
      <c r="P10" s="77"/>
      <c r="Q10" s="77"/>
      <c r="R10" s="77"/>
      <c r="S10" s="77">
        <v>26</v>
      </c>
      <c r="T10" s="77">
        <v>0.3611111111111111</v>
      </c>
      <c r="U10" s="77">
        <v>0</v>
      </c>
      <c r="V10" s="77">
        <v>0</v>
      </c>
    </row>
    <row r="11" spans="1:22" ht="22.5" x14ac:dyDescent="0.25">
      <c r="A11" s="102" t="s">
        <v>399</v>
      </c>
      <c r="B11" s="96">
        <v>240</v>
      </c>
      <c r="C11" s="97">
        <v>55</v>
      </c>
      <c r="D11" s="103">
        <v>0.22916666666666666</v>
      </c>
      <c r="E11" s="98">
        <v>0</v>
      </c>
      <c r="F11" s="98">
        <v>0</v>
      </c>
      <c r="G11" s="99">
        <v>101</v>
      </c>
      <c r="H11" s="105">
        <v>0.42083333333333334</v>
      </c>
      <c r="I11" s="100">
        <v>0</v>
      </c>
      <c r="J11" s="100">
        <v>0</v>
      </c>
      <c r="K11" s="96">
        <v>2362.5300000000002</v>
      </c>
      <c r="L11" s="96">
        <v>0</v>
      </c>
      <c r="M11" s="77"/>
      <c r="N11" s="77"/>
      <c r="O11" s="77"/>
      <c r="P11" s="77"/>
      <c r="Q11" s="77"/>
      <c r="R11" s="77"/>
      <c r="S11" s="77">
        <v>54</v>
      </c>
      <c r="T11" s="77">
        <v>0.22500000000000001</v>
      </c>
      <c r="U11" s="77">
        <v>0</v>
      </c>
      <c r="V11" s="77">
        <v>0</v>
      </c>
    </row>
    <row r="12" spans="1:22" x14ac:dyDescent="0.25">
      <c r="A12" s="95"/>
      <c r="B12" s="159"/>
      <c r="C12" s="97"/>
      <c r="D12" s="97"/>
      <c r="E12" s="98"/>
      <c r="F12" s="98"/>
      <c r="G12" s="99"/>
      <c r="H12" s="99"/>
      <c r="I12" s="100"/>
      <c r="J12" s="100"/>
      <c r="K12" s="159"/>
      <c r="L12" s="159"/>
      <c r="M12" s="77"/>
      <c r="N12" s="77"/>
      <c r="O12" s="77"/>
      <c r="P12" s="77"/>
      <c r="Q12" s="77"/>
      <c r="R12" s="77"/>
      <c r="S12" s="77"/>
      <c r="T12" s="77"/>
      <c r="U12" s="77"/>
      <c r="V12" s="77"/>
    </row>
    <row r="13" spans="1:22" x14ac:dyDescent="0.25">
      <c r="A13" s="95"/>
      <c r="B13" s="112"/>
      <c r="C13" s="113"/>
      <c r="D13" s="113"/>
      <c r="E13" s="108"/>
      <c r="F13" s="108"/>
      <c r="G13" s="109"/>
      <c r="H13" s="109"/>
      <c r="I13" s="110"/>
      <c r="J13" s="110"/>
      <c r="K13" s="112"/>
      <c r="L13" s="112"/>
    </row>
    <row r="14" spans="1:22" x14ac:dyDescent="0.25">
      <c r="A14" s="95"/>
      <c r="B14" s="112"/>
      <c r="C14" s="113"/>
      <c r="D14" s="113"/>
      <c r="E14" s="108"/>
      <c r="F14" s="108"/>
      <c r="G14" s="109"/>
      <c r="H14" s="109"/>
      <c r="I14" s="110"/>
      <c r="J14" s="110"/>
      <c r="K14" s="112"/>
      <c r="L14" s="112"/>
    </row>
    <row r="15" spans="1:22" x14ac:dyDescent="0.25">
      <c r="A15" s="95"/>
      <c r="B15" s="112"/>
      <c r="C15" s="113"/>
      <c r="D15" s="113"/>
      <c r="E15" s="108"/>
      <c r="F15" s="108"/>
      <c r="G15" s="109"/>
      <c r="H15" s="109"/>
      <c r="I15" s="110"/>
      <c r="J15" s="110"/>
      <c r="K15" s="112"/>
      <c r="L15" s="112"/>
    </row>
    <row r="16" spans="1:22" x14ac:dyDescent="0.25">
      <c r="A16" s="95"/>
      <c r="B16" s="112"/>
      <c r="C16" s="113"/>
      <c r="D16" s="113"/>
      <c r="E16" s="108"/>
      <c r="F16" s="108"/>
      <c r="G16" s="109"/>
      <c r="H16" s="109"/>
      <c r="I16" s="110"/>
      <c r="J16" s="110"/>
      <c r="K16" s="112"/>
      <c r="L16" s="112"/>
    </row>
    <row r="17" spans="1:12" x14ac:dyDescent="0.25">
      <c r="A17" s="95"/>
      <c r="B17" s="112"/>
      <c r="C17" s="113"/>
      <c r="D17" s="113"/>
      <c r="E17" s="108"/>
      <c r="F17" s="108"/>
      <c r="G17" s="109"/>
      <c r="H17" s="109"/>
      <c r="I17" s="110"/>
      <c r="J17" s="110"/>
      <c r="K17" s="112"/>
      <c r="L17" s="112"/>
    </row>
    <row r="18" spans="1:12" x14ac:dyDescent="0.25">
      <c r="A18" s="95"/>
      <c r="B18" s="112"/>
      <c r="C18" s="113"/>
      <c r="D18" s="113"/>
      <c r="E18" s="108"/>
      <c r="F18" s="108"/>
      <c r="G18" s="109"/>
      <c r="H18" s="109"/>
      <c r="I18" s="110"/>
      <c r="J18" s="110"/>
      <c r="K18" s="112"/>
      <c r="L18" s="112"/>
    </row>
    <row r="19" spans="1:12" x14ac:dyDescent="0.25">
      <c r="A19" s="95"/>
      <c r="B19" s="112"/>
      <c r="C19" s="113"/>
      <c r="D19" s="113"/>
      <c r="E19" s="108"/>
      <c r="F19" s="108"/>
      <c r="G19" s="109"/>
      <c r="H19" s="109"/>
      <c r="I19" s="110"/>
      <c r="J19" s="110"/>
      <c r="K19" s="112"/>
      <c r="L19" s="112"/>
    </row>
    <row r="20" spans="1:12" x14ac:dyDescent="0.25">
      <c r="A20" s="95"/>
      <c r="B20" s="112"/>
      <c r="C20" s="113"/>
      <c r="D20" s="113"/>
      <c r="E20" s="108"/>
      <c r="F20" s="108"/>
      <c r="G20" s="109"/>
      <c r="H20" s="109"/>
      <c r="I20" s="110"/>
      <c r="J20" s="110"/>
      <c r="K20" s="112"/>
      <c r="L20" s="112"/>
    </row>
    <row r="21" spans="1:12" x14ac:dyDescent="0.25">
      <c r="A21" s="95"/>
      <c r="B21" s="112"/>
      <c r="C21" s="113"/>
      <c r="D21" s="113"/>
      <c r="E21" s="108"/>
      <c r="F21" s="108"/>
      <c r="G21" s="109"/>
      <c r="H21" s="109"/>
      <c r="I21" s="110"/>
      <c r="J21" s="110"/>
      <c r="K21" s="112"/>
      <c r="L21" s="112"/>
    </row>
  </sheetData>
  <mergeCells count="3">
    <mergeCell ref="B1:J1"/>
    <mergeCell ref="B2:J2"/>
    <mergeCell ref="B3:J3"/>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POA FORMATO 1</vt:lpstr>
      <vt:lpstr>POA FORMATO 2</vt:lpstr>
      <vt:lpstr>FORMATO 3 indicadores rdo</vt:lpstr>
      <vt:lpstr>instructivo formato 3</vt:lpstr>
      <vt:lpstr>sistema de evaluacion del desem</vt:lpstr>
      <vt:lpstr>Presupuesto Programático</vt:lpstr>
      <vt:lpstr>'POA FORMATO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2021-03-12T21:05:18Z</cp:lastPrinted>
  <dcterms:created xsi:type="dcterms:W3CDTF">2020-04-08T16:47:57Z</dcterms:created>
  <dcterms:modified xsi:type="dcterms:W3CDTF">2022-02-08T16:30:13Z</dcterms:modified>
</cp:coreProperties>
</file>