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F75D031B-24D1-4753-AC50-76805CDF3313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2">ESF!$A$1:$J$183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E160" i="59" s="1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<sst xmlns="http://schemas.openxmlformats.org/spreadsheetml/2006/main" count="860" uniqueCount="604">
  <si>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</si>
  <si>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</si>
  <si>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</si>
  <si>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</si>
  <si>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</si>
  <si>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</si>
  <si>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</si>
  <si>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</si>
  <si>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</si>
  <si>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</si>
  <si>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</si>
  <si>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</si>
  <si>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</si>
  <si>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</si>
  <si>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</si>
  <si>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</si>
  <si>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</si>
  <si>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</si>
  <si>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</si>
  <si>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</si>
  <si>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</si>
  <si>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</si>
  <si>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</si>
  <si>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</si>
  <si>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</si>
  <si>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</si>
  <si>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</si>
  <si>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</si>
  <si>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</si>
  <si>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</si>
  <si>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</si>
  <si>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</si>
  <si>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</si>
  <si>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</si>
  <si>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</si>
  <si>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</si>
  <si>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</si>
  <si>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</si>
  <si>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</si>
  <si>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</si>
  <si>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</si>
  <si>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</si>
  <si>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</si>
  <si>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</si>
  <si>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</si>
  <si>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</si>
  <si>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</si>
  <si>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</si>
  <si>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</si>
  <si>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</si>
  <si>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</si>
  <si>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</si>
  <si>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</si>
  <si>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</si>
  <si>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</si>
  <si>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</si>
  <si>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</si>
  <si>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</si>
  <si>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</si>
  <si>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</si>
  <si>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</si>
  <si>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</si>
  <si>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</si>
  <si>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</si>
  <si>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</si>
  <si>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</si>
  <si>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</si>
  <si>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</si>
  <si>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</si>
  <si>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</si>
  <si>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</si>
  <si>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</si>
  <si>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</si>
  <si>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</si>
  <si>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</si>
  <si>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</si>
  <si>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</si>
  <si>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</si>
  <si>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</si>
  <si>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</si>
  <si>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</si>
  <si>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</si>
  <si>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</si>
  <si>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</si>
  <si>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</si>
  <si>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</si>
  <si>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</si>
  <si>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</si>
  <si>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</si>
  <si>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</si>
  <si>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</si>
  <si>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</si>
  <si>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</si>
  <si>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</si>
  <si>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</si>
  <si>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</si>
  <si>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</si>
  <si>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</si>
  <si>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</si>
  <si>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</si>
  <si>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</si>
  <si>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</si>
  <si>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</si>
  <si>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</si>
  <si>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</si>
  <si>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</si>
  <si>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</si>
  <si>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</si>
  <si>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</si>
  <si>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</si>
  <si>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</si>
  <si>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</si>
  <si>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</si>
  <si>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</si>
  <si>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</si>
  <si>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</si>
  <si>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</si>
  <si>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</si>
  <si>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</si>
  <si>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</si>
  <si>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</si>
  <si>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</si>
  <si>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</si>
  <si>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</si>
  <si>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</si>
  <si>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</si>
  <si>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</si>
  <si>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</si>
  <si>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</si>
  <si>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</si>
  <si>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</si>
  <si>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</si>
  <si>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</si>
  <si>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</si>
  <si>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</si>
  <si>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</si>
  <si>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</si>
  <si>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</si>
  <si>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</si>
  <si>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</si>
  <si>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</si>
  <si>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</si>
  <si>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</si>
  <si>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</si>
  <si>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</si>
  <si>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</si>
  <si>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</si>
  <si>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</si>
  <si>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</si>
  <si>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</si>
  <si>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</si>
  <si>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</si>
  <si>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</si>
  <si>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</si>
  <si>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</si>
  <si>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</si>
  <si>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</si>
  <si>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</si>
  <si>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</si>
  <si>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</si>
  <si>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</si>
  <si>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</si>
  <si>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</si>
  <si>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</si>
  <si>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</si>
  <si>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</si>
  <si>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</si>
  <si>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</si>
  <si>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</si>
  <si>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</si>
  <si>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</si>
  <si>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</si>
  <si>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</si>
  <si>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</si>
  <si>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</si>
  <si>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</si>
  <si>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</si>
  <si>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</si>
  <si>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</si>
  <si>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</si>
  <si>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</si>
  <si>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</si>
  <si>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</si>
  <si>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</si>
  <si>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</si>
  <si>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</si>
  <si>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</si>
  <si>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</si>
  <si>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</si>
  <si>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</si>
  <si>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</si>
  <si>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</si>
  <si>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</si>
  <si>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</si>
  <si>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</si>
  <si>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</si>
  <si>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</si>
  <si>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</si>
  <si>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</si>
  <si>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</si>
  <si>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</si>
  <si>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</si>
  <si>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</si>
  <si>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</si>
  <si>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</si>
  <si>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</si>
  <si>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</si>
  <si>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</si>
  <si>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</si>
  <si>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</si>
  <si>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</si>
  <si>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</si>
  <si>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</si>
  <si>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</si>
  <si>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</si>
  <si>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</si>
  <si>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</si>
  <si>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</si>
  <si>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</si>
  <si>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</si>
  <si>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</si>
  <si>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</si>
  <si>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</si>
  <si>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</si>
  <si>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</si>
  <si>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</si>
  <si>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</si>
  <si>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</si>
  <si>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</si>
  <si>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</si>
  <si>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</si>
  <si>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</si>
  <si>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</si>
  <si>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</si>
  <si>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</si>
  <si>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</si>
  <si>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</si>
  <si>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</si>
  <si>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</si>
  <si>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</si>
  <si>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</si>
  <si>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</si>
  <si>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</si>
  <si>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</si>
  <si>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</si>
  <si>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</si>
  <si>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</si>
  <si>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</si>
  <si>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</si>
  <si>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</si>
  <si>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</si>
  <si>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</si>
  <si>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</si>
  <si>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</si>
  <si>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</si>
  <si>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</si>
  <si>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</si>
  <si>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</si>
  <si>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</si>
  <si>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</si>
  <si>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</si>
  <si>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</si>
  <si>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</si>
  <si>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</si>
  <si>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</si>
  <si>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</si>
  <si>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</si>
  <si>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</si>
  <si>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</si>
  <si>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</si>
  <si>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</si>
  <si>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</si>
  <si>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</si>
  <si>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</si>
  <si>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</si>
  <si>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</si>
  <si>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</si>
  <si>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</si>
  <si>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</si>
  <si>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</si>
  <si>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</si>
  <si>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</si>
  <si>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</si>
  <si>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</si>
  <si>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</si>
  <si>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</si>
  <si>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</si>
  <si>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</si>
  <si>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</si>
  <si>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</si>
  <si>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</si>
  <si>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</si>
  <si>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</si>
  <si>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</si>
  <si>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</si>
  <si>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</si>
  <si>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</si>
  <si>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</si>
  <si>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</si>
  <si>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</si>
  <si>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</si>
  <si>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</si>
  <si>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</si>
  <si>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</si>
  <si>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</si>
  <si>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</si>
  <si>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</si>
  <si>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</si>
  <si>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</si>
  <si>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</si>
  <si>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</si>
  <si>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</si>
  <si>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</si>
  <si>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</si>
  <si>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</si>
  <si>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</si>
  <si>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</si>
  <si>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</si>
  <si>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</si>
  <si>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</si>
  <si>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</si>
  <si>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</si>
  <si>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</si>
  <si>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</si>
  <si>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</si>
  <si>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</si>
  <si>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</si>
  <si>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</si>
  <si>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</si>
  <si>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</si>
  <si>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</si>
  <si>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</si>
  <si>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</si>
  <si>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</si>
  <si>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</si>
  <si>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</si>
  <si>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</si>
  <si>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</si>
  <si>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</si>
  <si>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</si>
  <si>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</si>
  <si>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</si>
  <si>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</si>
  <si>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</si>
  <si>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</si>
  <si>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</si>
  <si>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</si>
  <si>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</si>
  <si>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</si>
  <si>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</si>
  <si>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</si>
  <si>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</si>
  <si>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</si>
  <si>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</si>
  <si>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</si>
  <si>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</si>
  <si>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</si>
  <si>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</si>
  <si>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</si>
  <si>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</si>
  <si>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</si>
  <si>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</si>
  <si>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</si>
  <si>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</si>
  <si>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</si>
  <si>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</si>
  <si>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</si>
  <si>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</si>
  <si>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</si>
  <si>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</si>
  <si>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</si>
  <si>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</si>
  <si>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</si>
  <si>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</si>
  <si>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</si>
  <si>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</si>
  <si>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</si>
  <si>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</si>
  <si>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</si>
  <si>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</si>
  <si>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</si>
  <si>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</si>
  <si>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</si>
  <si>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</si>
  <si>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</si>
  <si>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</si>
  <si>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</si>
  <si>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</si>
  <si>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</si>
  <si>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</si>
  <si>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</si>
  <si>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</si>
  <si>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</si>
  <si>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</si>
  <si>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</si>
  <si>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</si>
  <si>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</si>
  <si>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</si>
  <si>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</si>
  <si>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</si>
  <si>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</si>
  <si>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</si>
  <si>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</si>
  <si>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</si>
  <si>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</si>
  <si>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</si>
  <si>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</si>
  <si>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</si>
  <si>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</si>
  <si>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</si>
  <si>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</si>
  <si>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</si>
  <si>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</si>
  <si>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</si>
  <si>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</si>
  <si>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</si>
  <si>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</si>
  <si>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</si>
  <si>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</si>
  <si>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</si>
  <si>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</si>
  <si>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</si>
  <si>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</si>
  <si>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</si>
  <si>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</si>
  <si>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</si>
  <si>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</si>
  <si>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</si>
  <si>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</si>
  <si>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</si>
  <si>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</si>
  <si>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</si>
  <si>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</si>
  <si>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</si>
  <si>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</si>
  <si>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</si>
  <si>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</si>
  <si>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</si>
  <si>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</si>
  <si>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</si>
  <si>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</si>
  <si>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</si>
  <si>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</si>
  <si>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</si>
  <si>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</si>
  <si>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</si>
  <si>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</si>
  <si>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</si>
  <si>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</si>
  <si>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</si>
  <si>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</si>
  <si>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</si>
  <si>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</si>
  <si>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</si>
  <si>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</si>
  <si>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</si>
  <si>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</si>
  <si>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</si>
  <si>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</si>
  <si>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</si>
  <si>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</si>
  <si>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</si>
  <si>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</si>
  <si>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</si>
  <si>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</si>
  <si>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</si>
  <si>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</si>
  <si>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</si>
  <si>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</si>
  <si>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</si>
  <si>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</si>
  <si>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</si>
  <si>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</si>
  <si>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</si>
  <si>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</si>
  <si>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</si>
  <si>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</si>
  <si>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</si>
  <si>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</si>
  <si>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</si>
  <si>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</si>
  <si>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</si>
  <si>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</si>
  <si>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</si>
  <si>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</si>
  <si>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</si>
  <si>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</si>
  <si>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</si>
  <si>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</si>
  <si>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</si>
  <si>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</si>
  <si>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</si>
  <si>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</si>
  <si>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</si>
  <si>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</si>
  <si>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</si>
  <si>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</si>
  <si>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</si>
  <si>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</si>
  <si>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</si>
  <si>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</si>
  <si>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</si>
  <si>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</si>
  <si>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</si>
  <si>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</si>
  <si>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</si>
  <si>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</si>
  <si>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</si>
  <si>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</si>
  <si>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</si>
  <si>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</si>
  <si>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</si>
  <si>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</si>
  <si>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</si>
  <si>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</si>
  <si>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</si>
  <si>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</si>
  <si>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</si>
  <si>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</si>
  <si>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</si>
  <si>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</si>
  <si>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</si>
  <si>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</si>
  <si>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</si>
  <si>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</si>
  <si>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</si>
  <si>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</si>
  <si>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</si>
  <si>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</si>
  <si>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</si>
  <si>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</si>
  <si>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</si>
  <si>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</si>
  <si>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</si>
  <si>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</si>
  <si>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</si>
  <si>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</si>
  <si>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</si>
  <si>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</si>
  <si>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</si>
  <si>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</si>
  <si>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</si>
  <si>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</si>
  <si>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</si>
  <si>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</si>
  <si>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</si>
  <si>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</si>
  <si>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</si>
  <si>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</si>
  <si>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</si>
  <si>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</si>
  <si>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</si>
  <si>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</si>
  <si>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</si>
  <si>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</si>
  <si>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</si>
  <si>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</si>
  <si>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</si>
  <si>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</si>
  <si>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</si>
  <si>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</si>
  <si>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</si>
  <si>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</si>
  <si>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</si>
  <si>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</si>
  <si>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</si>
  <si>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</si>
  <si>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</si>
  <si>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</si>
  <si>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</si>
  <si>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</si>
  <si>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</si>
  <si>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</si>
  <si>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</si>
  <si>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</si>
  <si>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</si>
  <si>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</si>
  <si>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</si>
  <si>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</si>
  <si>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</si>
  <si>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</si>
  <si>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</si>
  <si>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</si>
  <si>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</si>
  <si>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</si>
  <si>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</si>
  <si>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</si>
  <si>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</si>
  <si>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</si>
  <si>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</si>
  <si>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</si>
  <si>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</si>
  <si>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</si>
  <si>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</si>
  <si>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</si>
  <si>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</si>
  <si>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</si>
  <si>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</si>
  <si>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</si>
  <si>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</si>
  <si>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</si>
  <si>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</si>
  <si>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Apaseo el Grande,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</si>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</sst>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3</xdr:col>
      <xdr:colOff>371475</xdr:colOff>
      <xdr:row>56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C99FD6D-E069-4368-B88C-4B6A2F0F8659}"/>
            </a:ext>
          </a:extLst>
        </xdr:cNvPr>
        <xdr:cNvGrpSpPr/>
      </xdr:nvGrpSpPr>
      <xdr:grpSpPr>
        <a:xfrm>
          <a:off x="0" y="6858000"/>
          <a:ext cx="6810375" cy="14763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A2F3A4A-65FE-666B-6F1B-93E8F3106350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E104125-35D2-ECEC-25F9-974A0969B76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215</xdr:row>
      <xdr:rowOff>85725</xdr:rowOff>
    </xdr:from>
    <xdr:to>
      <xdr:col>3</xdr:col>
      <xdr:colOff>891902</xdr:colOff>
      <xdr:row>225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A4E9349-4975-4379-9419-D47805374A9A}"/>
            </a:ext>
          </a:extLst>
        </xdr:cNvPr>
        <xdr:cNvGrpSpPr/>
      </xdr:nvGrpSpPr>
      <xdr:grpSpPr>
        <a:xfrm>
          <a:off x="390525" y="33185100"/>
          <a:ext cx="7756252" cy="13430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B9C24BB-504B-07BA-74EE-88C9CDA3D9F0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D7777B4-8387-82E7-5FB6-0C705E6C07C2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547688</xdr:colOff>
      <xdr:row>174</xdr:row>
      <xdr:rowOff>35719</xdr:rowOff>
    </xdr:from>
    <xdr:to>
      <xdr:col>4</xdr:col>
      <xdr:colOff>1618184</xdr:colOff>
      <xdr:row>184</xdr:row>
      <xdr:rowOff>31750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8914DC1-CE53-4EB9-951D-CDADFEBEF122}"/>
            </a:ext>
          </a:extLst>
        </xdr:cNvPr>
        <xdr:cNvGrpSpPr/>
      </xdr:nvGrpSpPr>
      <xdr:grpSpPr>
        <a:xfrm>
          <a:off x="1214438" y="25276969"/>
          <a:ext cx="7737996" cy="1424781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3522C11-3993-40DE-F35D-031F80DAD5D7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A144BF7-C5F4-95A6-F847-243BAFBDBCF5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123825</xdr:rowOff>
    </xdr:from>
    <xdr:to>
      <xdr:col>4</xdr:col>
      <xdr:colOff>1047750</xdr:colOff>
      <xdr:row>42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66C4FC-5892-4D4F-9D11-647A8E4B102B}"/>
            </a:ext>
          </a:extLst>
        </xdr:cNvPr>
        <xdr:cNvGrpSpPr/>
      </xdr:nvGrpSpPr>
      <xdr:grpSpPr>
        <a:xfrm>
          <a:off x="0" y="5076825"/>
          <a:ext cx="7562850" cy="13049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E0E27D10-3AB1-5D29-2D86-DE92A37B3FC3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E0031C4-CBCF-1FD7-A046-61BAE7704649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148</xdr:row>
      <xdr:rowOff>0</xdr:rowOff>
    </xdr:from>
    <xdr:to>
      <xdr:col>4</xdr:col>
      <xdr:colOff>66675</xdr:colOff>
      <xdr:row>158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9FAB0F-C8DB-4980-B94B-D0342772CCD5}"/>
            </a:ext>
          </a:extLst>
        </xdr:cNvPr>
        <xdr:cNvGrpSpPr/>
      </xdr:nvGrpSpPr>
      <xdr:grpSpPr>
        <a:xfrm>
          <a:off x="0" y="21526500"/>
          <a:ext cx="7067550" cy="15430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E7BF068-FBCD-078B-3C2B-00DFFC5B17FF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AC107C9-61CA-D71E-B596-92E0E3679C50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</xdr:row>
      <xdr:rowOff>76200</xdr:rowOff>
    </xdr:from>
    <xdr:to>
      <xdr:col>2</xdr:col>
      <xdr:colOff>895350</xdr:colOff>
      <xdr:row>34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5A3621A-B2B0-4673-913F-A1B4DDDB4A28}"/>
            </a:ext>
          </a:extLst>
        </xdr:cNvPr>
        <xdr:cNvGrpSpPr/>
      </xdr:nvGrpSpPr>
      <xdr:grpSpPr>
        <a:xfrm>
          <a:off x="200025" y="3933825"/>
          <a:ext cx="5124450" cy="13811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9BF1F84-7715-C50A-1A74-3B34C25885B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5F4CCC7-D227-A6FB-2AD6-81BE3ECFCF9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43</xdr:row>
      <xdr:rowOff>1</xdr:rowOff>
    </xdr:from>
    <xdr:to>
      <xdr:col>2</xdr:col>
      <xdr:colOff>1066800</xdr:colOff>
      <xdr:row>52</xdr:row>
      <xdr:rowOff>66676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2B62950-6B47-4800-8AE7-CF9050C000BC}"/>
            </a:ext>
          </a:extLst>
        </xdr:cNvPr>
        <xdr:cNvGrpSpPr/>
      </xdr:nvGrpSpPr>
      <xdr:grpSpPr>
        <a:xfrm>
          <a:off x="95250" y="6562726"/>
          <a:ext cx="5362575" cy="13525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F1D38D86-75DA-6EE5-B432-DD977CDBC3A3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BBF54CB-5C49-0959-28D2-3002423852AD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60</xdr:row>
      <xdr:rowOff>28575</xdr:rowOff>
    </xdr:from>
    <xdr:to>
      <xdr:col>3</xdr:col>
      <xdr:colOff>1577702</xdr:colOff>
      <xdr:row>69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9946A31-E503-4BFE-8518-D6224F2711D2}"/>
            </a:ext>
          </a:extLst>
        </xdr:cNvPr>
        <xdr:cNvGrpSpPr/>
      </xdr:nvGrpSpPr>
      <xdr:grpSpPr>
        <a:xfrm>
          <a:off x="228600" y="8886825"/>
          <a:ext cx="7749902" cy="13716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21C02808-D219-5BE9-BA52-6F83F11067D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748E46C-51C9-FC1C-6079-9CA575EB4257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47" sqref="A4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602</v>
      </c>
      <c r="B1" s="162"/>
      <c r="C1" s="104" t="s">
        <v>495</v>
      </c>
      <c r="D1" s="105">
        <v>2025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149999999999999" customHeight="1" x14ac:dyDescent="0.2">
      <c r="A3" s="165" t="s">
        <v>603</v>
      </c>
      <c r="B3" s="166"/>
      <c r="C3" s="10" t="s">
        <v>497</v>
      </c>
      <c r="D3" s="107">
        <v>1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topLeftCell="A206" zoomScale="60" zoomScaleNormal="100" workbookViewId="0">
      <selection activeCell="B216" sqref="B21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1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8845227.1100000013</v>
      </c>
      <c r="D9" s="78"/>
      <c r="E9" s="39"/>
    </row>
    <row r="10" spans="1:5" x14ac:dyDescent="0.2">
      <c r="A10" s="109">
        <v>4100</v>
      </c>
      <c r="B10" s="108" t="s">
        <v>223</v>
      </c>
      <c r="C10" s="140">
        <f>SUM(C11+C21+C27+C30+C36+C39+C48)</f>
        <v>522488.01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522488.01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522488.01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8253517.54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8253517.54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8253517.54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69221.56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69221.56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69221.56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6272599.0900000008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0">
        <f>C96+C103+C113</f>
        <v>5873277.9600000009</v>
      </c>
      <c r="D95" s="112">
        <f>C95/$C$94</f>
        <v>0.93633880879831588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3695081.0300000003</v>
      </c>
      <c r="D96" s="112">
        <f t="shared" ref="D96:D159" si="0">C96/$C$94</f>
        <v>0.58908292670749973</v>
      </c>
      <c r="E96" s="41"/>
    </row>
    <row r="97" spans="1:5" x14ac:dyDescent="0.2">
      <c r="A97" s="43">
        <v>5111</v>
      </c>
      <c r="B97" s="41" t="s">
        <v>280</v>
      </c>
      <c r="C97" s="141">
        <v>1815677.19</v>
      </c>
      <c r="D97" s="44">
        <f t="shared" si="0"/>
        <v>0.28946169904188784</v>
      </c>
      <c r="E97" s="41"/>
    </row>
    <row r="98" spans="1:5" x14ac:dyDescent="0.2">
      <c r="A98" s="43">
        <v>5112</v>
      </c>
      <c r="B98" s="41" t="s">
        <v>281</v>
      </c>
      <c r="C98" s="141">
        <v>728078.68</v>
      </c>
      <c r="D98" s="44">
        <f t="shared" si="0"/>
        <v>0.11607288614391581</v>
      </c>
      <c r="E98" s="41"/>
    </row>
    <row r="99" spans="1:5" x14ac:dyDescent="0.2">
      <c r="A99" s="43">
        <v>5113</v>
      </c>
      <c r="B99" s="41" t="s">
        <v>282</v>
      </c>
      <c r="C99" s="141">
        <v>24921.29</v>
      </c>
      <c r="D99" s="44">
        <f t="shared" si="0"/>
        <v>3.9730404641563017E-3</v>
      </c>
      <c r="E99" s="41"/>
    </row>
    <row r="100" spans="1:5" x14ac:dyDescent="0.2">
      <c r="A100" s="43">
        <v>5114</v>
      </c>
      <c r="B100" s="41" t="s">
        <v>283</v>
      </c>
      <c r="C100" s="141">
        <v>573440.16</v>
      </c>
      <c r="D100" s="44">
        <f t="shared" si="0"/>
        <v>9.1419864680049229E-2</v>
      </c>
      <c r="E100" s="41"/>
    </row>
    <row r="101" spans="1:5" x14ac:dyDescent="0.2">
      <c r="A101" s="43">
        <v>5115</v>
      </c>
      <c r="B101" s="41" t="s">
        <v>284</v>
      </c>
      <c r="C101" s="141">
        <v>552963.71</v>
      </c>
      <c r="D101" s="44">
        <f t="shared" si="0"/>
        <v>8.8155436377490515E-2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278888.21000000002</v>
      </c>
      <c r="D103" s="112">
        <f t="shared" si="0"/>
        <v>4.4461347839783588E-2</v>
      </c>
      <c r="E103" s="41"/>
    </row>
    <row r="104" spans="1:5" x14ac:dyDescent="0.2">
      <c r="A104" s="43">
        <v>5121</v>
      </c>
      <c r="B104" s="41" t="s">
        <v>287</v>
      </c>
      <c r="C104" s="141">
        <v>66180.19</v>
      </c>
      <c r="D104" s="44">
        <f t="shared" si="0"/>
        <v>1.0550680674858816E-2</v>
      </c>
      <c r="E104" s="41"/>
    </row>
    <row r="105" spans="1:5" x14ac:dyDescent="0.2">
      <c r="A105" s="43">
        <v>5122</v>
      </c>
      <c r="B105" s="41" t="s">
        <v>288</v>
      </c>
      <c r="C105" s="141">
        <v>72897.149999999994</v>
      </c>
      <c r="D105" s="44">
        <f t="shared" si="0"/>
        <v>1.1621522267574092E-2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3300</v>
      </c>
      <c r="D107" s="44">
        <f t="shared" si="0"/>
        <v>5.2609770729026455E-4</v>
      </c>
      <c r="E107" s="41"/>
    </row>
    <row r="108" spans="1:5" x14ac:dyDescent="0.2">
      <c r="A108" s="43">
        <v>5125</v>
      </c>
      <c r="B108" s="41" t="s">
        <v>291</v>
      </c>
      <c r="C108" s="141">
        <v>3619.17</v>
      </c>
      <c r="D108" s="44">
        <f t="shared" si="0"/>
        <v>5.7698092099809294E-4</v>
      </c>
      <c r="E108" s="41"/>
    </row>
    <row r="109" spans="1:5" x14ac:dyDescent="0.2">
      <c r="A109" s="43">
        <v>5126</v>
      </c>
      <c r="B109" s="41" t="s">
        <v>292</v>
      </c>
      <c r="C109" s="141">
        <v>126381.7</v>
      </c>
      <c r="D109" s="44">
        <f t="shared" si="0"/>
        <v>2.0148218973771521E-2</v>
      </c>
      <c r="E109" s="41"/>
    </row>
    <row r="110" spans="1:5" x14ac:dyDescent="0.2">
      <c r="A110" s="43">
        <v>5127</v>
      </c>
      <c r="B110" s="41" t="s">
        <v>293</v>
      </c>
      <c r="C110" s="141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6510</v>
      </c>
      <c r="D112" s="44">
        <f t="shared" si="0"/>
        <v>1.0378472952907946E-3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1899308.7200000002</v>
      </c>
      <c r="D113" s="112">
        <f t="shared" si="0"/>
        <v>0.30279453425103242</v>
      </c>
      <c r="E113" s="41"/>
    </row>
    <row r="114" spans="1:5" x14ac:dyDescent="0.2">
      <c r="A114" s="43">
        <v>5131</v>
      </c>
      <c r="B114" s="41" t="s">
        <v>297</v>
      </c>
      <c r="C114" s="141">
        <v>29693.91</v>
      </c>
      <c r="D114" s="44">
        <f t="shared" si="0"/>
        <v>4.7339084762071087E-3</v>
      </c>
      <c r="E114" s="41"/>
    </row>
    <row r="115" spans="1:5" x14ac:dyDescent="0.2">
      <c r="A115" s="43">
        <v>5132</v>
      </c>
      <c r="B115" s="41" t="s">
        <v>298</v>
      </c>
      <c r="C115" s="141">
        <v>8810.99</v>
      </c>
      <c r="D115" s="44">
        <f t="shared" si="0"/>
        <v>1.4046792842295295E-3</v>
      </c>
      <c r="E115" s="41"/>
    </row>
    <row r="116" spans="1:5" x14ac:dyDescent="0.2">
      <c r="A116" s="43">
        <v>5133</v>
      </c>
      <c r="B116" s="41" t="s">
        <v>299</v>
      </c>
      <c r="C116" s="141">
        <v>338.25</v>
      </c>
      <c r="D116" s="44">
        <f t="shared" si="0"/>
        <v>5.3925014997252114E-5</v>
      </c>
      <c r="E116" s="41"/>
    </row>
    <row r="117" spans="1:5" x14ac:dyDescent="0.2">
      <c r="A117" s="43">
        <v>5134</v>
      </c>
      <c r="B117" s="41" t="s">
        <v>300</v>
      </c>
      <c r="C117" s="141">
        <v>102978.19</v>
      </c>
      <c r="D117" s="44">
        <f t="shared" si="0"/>
        <v>1.6417148381788257E-2</v>
      </c>
      <c r="E117" s="41"/>
    </row>
    <row r="118" spans="1:5" x14ac:dyDescent="0.2">
      <c r="A118" s="43">
        <v>5135</v>
      </c>
      <c r="B118" s="41" t="s">
        <v>301</v>
      </c>
      <c r="C118" s="141">
        <v>1541048.06</v>
      </c>
      <c r="D118" s="44">
        <f t="shared" si="0"/>
        <v>0.24567934884548789</v>
      </c>
      <c r="E118" s="41"/>
    </row>
    <row r="119" spans="1:5" x14ac:dyDescent="0.2">
      <c r="A119" s="43">
        <v>5136</v>
      </c>
      <c r="B119" s="41" t="s">
        <v>302</v>
      </c>
      <c r="C119" s="141">
        <v>59184.07</v>
      </c>
      <c r="D119" s="44">
        <f t="shared" si="0"/>
        <v>9.4353344045777342E-3</v>
      </c>
      <c r="E119" s="41"/>
    </row>
    <row r="120" spans="1:5" x14ac:dyDescent="0.2">
      <c r="A120" s="43">
        <v>5137</v>
      </c>
      <c r="B120" s="41" t="s">
        <v>303</v>
      </c>
      <c r="C120" s="141">
        <v>7583</v>
      </c>
      <c r="D120" s="44">
        <f t="shared" si="0"/>
        <v>1.2089087619339624E-3</v>
      </c>
      <c r="E120" s="41"/>
    </row>
    <row r="121" spans="1:5" x14ac:dyDescent="0.2">
      <c r="A121" s="43">
        <v>5138</v>
      </c>
      <c r="B121" s="41" t="s">
        <v>304</v>
      </c>
      <c r="C121" s="141">
        <v>39434.25</v>
      </c>
      <c r="D121" s="44">
        <f t="shared" si="0"/>
        <v>6.2867480344579131E-3</v>
      </c>
      <c r="E121" s="41"/>
    </row>
    <row r="122" spans="1:5" x14ac:dyDescent="0.2">
      <c r="A122" s="43">
        <v>5139</v>
      </c>
      <c r="B122" s="41" t="s">
        <v>305</v>
      </c>
      <c r="C122" s="141">
        <v>110238</v>
      </c>
      <c r="D122" s="44">
        <f t="shared" si="0"/>
        <v>1.7574533047352781E-2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315415.63</v>
      </c>
      <c r="D123" s="112">
        <f t="shared" si="0"/>
        <v>5.0284678723186177E-2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315415.63</v>
      </c>
      <c r="D133" s="112">
        <f t="shared" si="0"/>
        <v>5.0284678723186177E-2</v>
      </c>
      <c r="E133" s="41"/>
    </row>
    <row r="134" spans="1:5" x14ac:dyDescent="0.2">
      <c r="A134" s="43">
        <v>5241</v>
      </c>
      <c r="B134" s="41" t="s">
        <v>315</v>
      </c>
      <c r="C134" s="141">
        <v>309415.63</v>
      </c>
      <c r="D134" s="44">
        <f t="shared" si="0"/>
        <v>4.9328137437203878E-2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6000</v>
      </c>
      <c r="D136" s="44">
        <f t="shared" si="0"/>
        <v>9.5654128598229914E-4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83905.5</v>
      </c>
      <c r="D156" s="112">
        <f t="shared" si="0"/>
        <v>1.3376512478497967E-2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83905.5</v>
      </c>
      <c r="D163" s="112">
        <f t="shared" si="1"/>
        <v>1.3376512478497967E-2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83905.5</v>
      </c>
      <c r="D165" s="44">
        <f t="shared" si="1"/>
        <v>1.3376512478497967E-2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topLeftCell="A121" zoomScale="60" zoomScaleNormal="80" workbookViewId="0">
      <selection activeCell="A176" sqref="A1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1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</row>
    <row r="10" spans="1:8" x14ac:dyDescent="0.2">
      <c r="A10" s="16">
        <v>1115</v>
      </c>
      <c r="B10" s="14" t="s">
        <v>118</v>
      </c>
      <c r="C10" s="143">
        <v>0</v>
      </c>
      <c r="E10" s="14" t="str">
        <f>IF(OR(C9&gt;0,C10&gt;0,C11&gt;0),"","SIN INFORMACIÓN QUE REVELAR")</f>
        <v>SIN INFORMACIÓN QUE REVELAR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-100717.3</v>
      </c>
      <c r="D15" s="143">
        <v>-100717.3</v>
      </c>
      <c r="E15" s="143">
        <v>-100717.3</v>
      </c>
      <c r="F15" s="143">
        <v>0</v>
      </c>
      <c r="G15" s="143">
        <v>0</v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61242.42</v>
      </c>
      <c r="D20" s="143">
        <v>61242.42</v>
      </c>
      <c r="E20" s="143">
        <v>0</v>
      </c>
      <c r="F20" s="143">
        <v>0</v>
      </c>
      <c r="G20" s="143">
        <v>0</v>
      </c>
    </row>
    <row r="21" spans="1:8" x14ac:dyDescent="0.2">
      <c r="A21" s="16">
        <v>1125</v>
      </c>
      <c r="B21" s="14" t="s">
        <v>129</v>
      </c>
      <c r="C21" s="143">
        <v>21307.53</v>
      </c>
      <c r="D21" s="143">
        <v>21307.53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212128.1</v>
      </c>
      <c r="D23" s="143">
        <v>212128.1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</row>
    <row r="42" spans="1:8" x14ac:dyDescent="0.2">
      <c r="A42" s="16">
        <v>1151</v>
      </c>
      <c r="B42" s="14" t="s">
        <v>145</v>
      </c>
      <c r="C42" s="143">
        <v>0</v>
      </c>
      <c r="E42" s="14" t="str">
        <f>IF(OR(C41&gt;0,C42&gt;0),"","SIN INFORMACIÓN QUE REVELAR")</f>
        <v>SIN INFORMACIÓN QUE REVELAR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</row>
    <row r="51" spans="1:10" x14ac:dyDescent="0.2">
      <c r="A51" s="16">
        <v>1212</v>
      </c>
      <c r="B51" s="14" t="s">
        <v>560</v>
      </c>
      <c r="C51" s="143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4892356.93</v>
      </c>
      <c r="D56" s="143">
        <f>SUM(D57:D63)</f>
        <v>0</v>
      </c>
      <c r="E56" s="143">
        <f>SUM(E57:E63)</f>
        <v>1006162.12</v>
      </c>
    </row>
    <row r="57" spans="1:10" x14ac:dyDescent="0.2">
      <c r="A57" s="16">
        <v>1231</v>
      </c>
      <c r="B57" s="14" t="s">
        <v>150</v>
      </c>
      <c r="C57" s="143">
        <v>419827.5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1097631.3999999999</v>
      </c>
      <c r="D59" s="143">
        <v>0</v>
      </c>
      <c r="E59" s="143">
        <v>503081.06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3374898.03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503081.06</v>
      </c>
    </row>
    <row r="64" spans="1:10" x14ac:dyDescent="0.2">
      <c r="A64" s="16">
        <v>1240</v>
      </c>
      <c r="B64" s="14" t="s">
        <v>157</v>
      </c>
      <c r="C64" s="143">
        <f>SUM(C65:C72)</f>
        <v>3269753.5799999996</v>
      </c>
      <c r="D64" s="143">
        <f t="shared" ref="D64:E64" si="0">SUM(D65:D72)</f>
        <v>0</v>
      </c>
      <c r="E64" s="143">
        <f t="shared" si="0"/>
        <v>2134375.12</v>
      </c>
    </row>
    <row r="65" spans="1:9" x14ac:dyDescent="0.2">
      <c r="A65" s="16">
        <v>1241</v>
      </c>
      <c r="B65" s="14" t="s">
        <v>158</v>
      </c>
      <c r="C65" s="143">
        <v>645740</v>
      </c>
      <c r="D65" s="143">
        <v>0</v>
      </c>
      <c r="E65" s="143">
        <v>0</v>
      </c>
    </row>
    <row r="66" spans="1:9" x14ac:dyDescent="0.2">
      <c r="A66" s="16">
        <v>1242</v>
      </c>
      <c r="B66" s="14" t="s">
        <v>159</v>
      </c>
      <c r="C66" s="143">
        <v>231937.96</v>
      </c>
      <c r="D66" s="143">
        <v>0</v>
      </c>
      <c r="E66" s="143">
        <v>0</v>
      </c>
    </row>
    <row r="67" spans="1:9" x14ac:dyDescent="0.2">
      <c r="A67" s="16">
        <v>1243</v>
      </c>
      <c r="B67" s="14" t="s">
        <v>160</v>
      </c>
      <c r="C67" s="143">
        <v>184370.55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2067427.96</v>
      </c>
      <c r="D68" s="143">
        <v>0</v>
      </c>
      <c r="E68" s="143">
        <v>0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2134375.12</v>
      </c>
    </row>
    <row r="70" spans="1:9" x14ac:dyDescent="0.2">
      <c r="A70" s="16">
        <v>1246</v>
      </c>
      <c r="B70" s="14" t="s">
        <v>163</v>
      </c>
      <c r="C70" s="143">
        <v>140277.10999999999</v>
      </c>
      <c r="D70" s="143">
        <v>0</v>
      </c>
      <c r="E70" s="143">
        <v>0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72771</v>
      </c>
      <c r="D76" s="143">
        <f>SUM(D77:D81)</f>
        <v>0</v>
      </c>
      <c r="E76" s="143">
        <f>SUM(E77:E81)</f>
        <v>66321</v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72771</v>
      </c>
      <c r="D80" s="143">
        <v>0</v>
      </c>
      <c r="E80" s="143">
        <v>66321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</row>
    <row r="93" spans="1:8" x14ac:dyDescent="0.2">
      <c r="A93" s="16">
        <v>1161</v>
      </c>
      <c r="B93" s="14" t="s">
        <v>182</v>
      </c>
      <c r="C93" s="143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1164297.9700000002</v>
      </c>
      <c r="D110" s="143">
        <f>SUM(D111:D119)</f>
        <v>1164297.9700000002</v>
      </c>
      <c r="E110" s="143">
        <f>SUM(E111:E119)</f>
        <v>0</v>
      </c>
      <c r="F110" s="143">
        <f>SUM(F111:F119)</f>
        <v>0</v>
      </c>
      <c r="G110" s="143">
        <f>SUM(G111:G119)</f>
        <v>0</v>
      </c>
    </row>
    <row r="111" spans="1:8" x14ac:dyDescent="0.2">
      <c r="A111" s="16">
        <v>2111</v>
      </c>
      <c r="B111" s="14" t="s">
        <v>190</v>
      </c>
      <c r="C111" s="143">
        <v>-304857.57</v>
      </c>
      <c r="D111" s="143">
        <f>C111</f>
        <v>-304857.57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779.4</v>
      </c>
      <c r="D112" s="143">
        <f t="shared" ref="D112:D119" si="1">C112</f>
        <v>779.4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1112052.56</v>
      </c>
      <c r="D117" s="143">
        <f t="shared" si="1"/>
        <v>1112052.56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356323.58</v>
      </c>
      <c r="D119" s="143">
        <f t="shared" si="1"/>
        <v>356323.58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5470.02</v>
      </c>
      <c r="D167" s="117"/>
      <c r="E167" s="117"/>
    </row>
    <row r="168" spans="1:5" x14ac:dyDescent="0.2">
      <c r="A168" s="116">
        <v>2191</v>
      </c>
      <c r="B168" s="117" t="s">
        <v>582</v>
      </c>
      <c r="C168" s="145">
        <v>5470.02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  <c r="E169" s="14" t="str">
        <f>IF(OR(C168&gt;0,C169&gt;0,C170&gt;0,C167&gt;0),"","SIN INFORMACIÓN QUE REVELAR")</f>
        <v/>
      </c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A32" sqref="A32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1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1560119.94</v>
      </c>
    </row>
    <row r="10" spans="1:5" x14ac:dyDescent="0.2">
      <c r="A10" s="26">
        <v>3120</v>
      </c>
      <c r="B10" s="22" t="s">
        <v>384</v>
      </c>
      <c r="C10" s="146">
        <v>0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2572628.02</v>
      </c>
    </row>
    <row r="16" spans="1:5" x14ac:dyDescent="0.2">
      <c r="A16" s="26">
        <v>3220</v>
      </c>
      <c r="B16" s="22" t="s">
        <v>388</v>
      </c>
      <c r="C16" s="146">
        <v>4844746.0199999996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topLeftCell="A70" zoomScale="60" zoomScaleNormal="100" workbookViewId="0">
      <selection activeCell="D163" sqref="D163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1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</row>
    <row r="10" spans="1:5" x14ac:dyDescent="0.2">
      <c r="A10" s="26">
        <v>1112</v>
      </c>
      <c r="B10" s="22" t="s">
        <v>402</v>
      </c>
      <c r="C10" s="146">
        <v>4422196.8899999997</v>
      </c>
      <c r="D10" s="146">
        <v>1977182.89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4422196.8899999997</v>
      </c>
      <c r="D16" s="147">
        <f>SUM(D9:D15)</f>
        <v>1977182.89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4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</row>
    <row r="22" spans="1:4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4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4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4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4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4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4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4" x14ac:dyDescent="0.2">
      <c r="A29" s="33">
        <v>1240</v>
      </c>
      <c r="B29" s="34" t="s">
        <v>157</v>
      </c>
      <c r="C29" s="147">
        <f>SUM(C30:C37)</f>
        <v>0</v>
      </c>
      <c r="D29" s="147">
        <f>SUM(D30:D37)</f>
        <v>989603.79</v>
      </c>
    </row>
    <row r="30" spans="1:4" x14ac:dyDescent="0.2">
      <c r="A30" s="26">
        <v>1241</v>
      </c>
      <c r="B30" s="22" t="s">
        <v>158</v>
      </c>
      <c r="C30" s="146">
        <v>0</v>
      </c>
      <c r="D30" s="146">
        <v>97116.04</v>
      </c>
    </row>
    <row r="31" spans="1:4" x14ac:dyDescent="0.2">
      <c r="A31" s="26">
        <v>1242</v>
      </c>
      <c r="B31" s="22" t="s">
        <v>159</v>
      </c>
      <c r="C31" s="146">
        <v>0</v>
      </c>
      <c r="D31" s="146">
        <v>14998</v>
      </c>
    </row>
    <row r="32" spans="1:4" x14ac:dyDescent="0.2">
      <c r="A32" s="26">
        <v>1243</v>
      </c>
      <c r="B32" s="22" t="s">
        <v>160</v>
      </c>
      <c r="C32" s="146">
        <v>0</v>
      </c>
      <c r="D32" s="146">
        <v>134889.75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742600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0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0</v>
      </c>
      <c r="D44" s="147">
        <f>D21+D29+D38</f>
        <v>989603.79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2572628.02</v>
      </c>
      <c r="D48" s="147">
        <v>1040017.75</v>
      </c>
    </row>
    <row r="49" spans="1:4" x14ac:dyDescent="0.2">
      <c r="A49" s="26"/>
      <c r="B49" s="82" t="s">
        <v>510</v>
      </c>
      <c r="C49" s="147">
        <f>C54+C66+C94+C97+C50</f>
        <v>0</v>
      </c>
      <c r="D49" s="147">
        <f>D54+D66+D94+D97+D50</f>
        <v>276648.58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276648.58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276648.58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54881.57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215234.19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6532.82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0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0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2572628.02</v>
      </c>
      <c r="D145" s="147">
        <f>D48+D49+D103-D109-D112</f>
        <v>1316666.33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D36" sqref="D36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2025</v>
      </c>
    </row>
    <row r="6" spans="1:3" x14ac:dyDescent="0.2">
      <c r="A6" s="45" t="s">
        <v>435</v>
      </c>
      <c r="B6" s="45"/>
      <c r="C6" s="88">
        <v>8845227.1099999994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8845227.1099999994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opLeftCell="A25" workbookViewId="0">
      <selection activeCell="D51" sqref="D51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29">
        <v>2025</v>
      </c>
    </row>
    <row r="6" spans="1:3" x14ac:dyDescent="0.2">
      <c r="A6" s="70" t="s">
        <v>448</v>
      </c>
      <c r="B6" s="45"/>
      <c r="C6" s="92">
        <v>6272599.0899999999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6272599.0899999999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38" workbookViewId="0">
      <selection activeCell="D49" sqref="D49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1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20259018.449999999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-24413791.34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13000000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-8845227.1099999994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-20259018.449999999</v>
      </c>
    </row>
    <row r="51" spans="1:3" x14ac:dyDescent="0.2">
      <c r="A51" s="22">
        <v>8220</v>
      </c>
      <c r="B51" s="103" t="s">
        <v>46</v>
      </c>
      <c r="C51" s="160">
        <v>26112998.300000001</v>
      </c>
    </row>
    <row r="52" spans="1:3" x14ac:dyDescent="0.2">
      <c r="A52" s="22">
        <v>8230</v>
      </c>
      <c r="B52" s="103" t="s">
        <v>600</v>
      </c>
      <c r="C52" s="160">
        <v>-14040018</v>
      </c>
    </row>
    <row r="53" spans="1:3" x14ac:dyDescent="0.2">
      <c r="A53" s="22">
        <v>8240</v>
      </c>
      <c r="B53" s="103" t="s">
        <v>45</v>
      </c>
      <c r="C53" s="160">
        <v>1913439.06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6272599.0899999999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2025-04-24T18:21:41Z</cp:lastPrinted>
  <dcterms:created xsi:type="dcterms:W3CDTF">2012-12-11T20:36:24Z</dcterms:created>
  <dcterms:modified xsi:type="dcterms:W3CDTF">2025-04-24T18:22:41Z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