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1 TRIM\"/>
    </mc:Choice>
  </mc:AlternateContent>
  <bookViews>
    <workbookView xWindow="0" yWindow="0" windowWidth="2304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F40" i="65" l="1"/>
  <c r="C100" i="60"/>
  <c r="C117" i="60"/>
  <c r="C107" i="60"/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85" i="60" l="1"/>
  <c r="C160" i="60"/>
  <c r="C170" i="60"/>
  <c r="C127" i="60"/>
  <c r="C99" i="60"/>
  <c r="C98" i="60" s="1"/>
  <c r="F47" i="65"/>
  <c r="F46" i="65"/>
  <c r="F45" i="65"/>
  <c r="F44" i="65"/>
  <c r="F43" i="65"/>
  <c r="F42" i="65"/>
  <c r="F41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58" i="60"/>
  <c r="C63" i="62"/>
  <c r="C48" i="62" s="1"/>
  <c r="C122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D30" i="64" l="1"/>
  <c r="D7" i="64"/>
  <c r="C15" i="63"/>
  <c r="C7" i="63"/>
  <c r="D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<sst xmlns="http://schemas.openxmlformats.org/spreadsheetml/2006/main" count="963" uniqueCount="668">
  <si>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</si>
  <si>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</si>
  <si>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</si>
  <si>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</si>
  <si>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</si>
  <si>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</si>
  <si>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</si>
  <si>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</si>
  <si>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</si>
  <si>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</si>
  <si>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</si>
  <si>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</si>
  <si>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</si>
  <si>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</si>
  <si>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</si>
  <si>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</si>
  <si>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</si>
  <si>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</si>
  <si>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</si>
  <si>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</si>
  <si>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</si>
  <si>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</si>
  <si>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</si>
  <si>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</si>
  <si>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</si>
  <si>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</si>
  <si>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</si>
  <si>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</si>
  <si>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</si>
  <si>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</si>
  <si>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</si>
  <si>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</si>
  <si>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</si>
  <si>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</si>
  <si>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</si>
  <si>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</si>
  <si>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</si>
  <si>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</si>
  <si>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</si>
  <si>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</si>
  <si>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</si>
  <si>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</si>
  <si>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</si>
  <si>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</si>
  <si>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</si>
  <si>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</si>
  <si>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</si>
  <si>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</si>
  <si>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</si>
  <si>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</si>
  <si>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</si>
  <si>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</si>
  <si>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</si>
  <si>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</si>
  <si>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</si>
  <si>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</si>
  <si>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</si>
  <si>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</si>
  <si>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</si>
  <si>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</si>
  <si>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</si>
  <si>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</si>
  <si>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</si>
  <si>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</si>
  <si>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</si>
  <si>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</si>
  <si>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</si>
  <si>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</si>
  <si>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</si>
  <si>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</si>
  <si>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</si>
  <si>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</si>
  <si>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</si>
  <si>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</si>
  <si>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</si>
  <si>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</si>
  <si>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</si>
  <si>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</si>
  <si>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</si>
  <si>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</si>
  <si>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</si>
  <si>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</si>
  <si>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</si>
  <si>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</si>
  <si>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</si>
  <si>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</si>
  <si>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</si>
  <si>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</si>
  <si>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</si>
  <si>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</si>
  <si>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</si>
  <si>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</si>
  <si>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</si>
  <si>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</si>
  <si>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</si>
  <si>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</si>
  <si>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</si>
  <si>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</si>
  <si>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</si>
  <si>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</si>
  <si>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</si>
  <si>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</si>
  <si>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</si>
  <si>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</si>
  <si>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</si>
  <si>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</si>
  <si>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</si>
  <si>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</si>
  <si>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</si>
  <si>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</si>
  <si>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</si>
  <si>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</si>
  <si>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</si>
  <si>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</si>
  <si>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</si>
  <si>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</si>
  <si>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</si>
  <si>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</si>
  <si>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</si>
  <si>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</si>
  <si>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</si>
  <si>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</si>
  <si>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</si>
  <si>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</si>
  <si>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</si>
  <si>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</si>
  <si>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</si>
  <si>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</si>
  <si>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</si>
  <si>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</si>
  <si>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</si>
  <si>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</si>
  <si>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</si>
  <si>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</si>
  <si>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</si>
  <si>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</si>
  <si>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</si>
  <si>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</si>
  <si>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</si>
  <si>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</si>
  <si>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</si>
  <si>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</si>
  <si>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</si>
  <si>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</si>
  <si>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</si>
  <si>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</si>
  <si>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</si>
  <si>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</si>
  <si>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</si>
  <si>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</si>
  <si>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</si>
  <si>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</si>
  <si>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</si>
  <si>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</si>
  <si>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</si>
  <si>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</si>
  <si>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</si>
  <si>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</si>
  <si>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</si>
  <si>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</si>
  <si>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</si>
  <si>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</si>
  <si>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</si>
  <si>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</si>
  <si>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</si>
  <si>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</si>
  <si>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</si>
  <si>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</si>
  <si>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</si>
  <si>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</si>
  <si>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</si>
  <si>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</si>
  <si>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</si>
  <si>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</si>
  <si>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</si>
  <si>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</si>
  <si>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</si>
  <si>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</si>
  <si>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</si>
  <si>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</si>
  <si>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</si>
  <si>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</si>
  <si>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</si>
  <si>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</si>
  <si>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</si>
  <si>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</si>
  <si>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</si>
  <si>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</si>
  <si>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</si>
  <si>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</si>
  <si>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</si>
  <si>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</si>
  <si>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</si>
  <si>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</si>
  <si>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</si>
  <si>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</si>
  <si>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</si>
  <si>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</si>
  <si>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</si>
  <si>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</si>
  <si>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</si>
  <si>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</si>
  <si>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</si>
  <si>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</si>
  <si>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</si>
  <si>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</si>
  <si>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</si>
  <si>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</si>
  <si>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</si>
  <si>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</si>
  <si>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</si>
  <si>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</si>
  <si>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</si>
  <si>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</si>
  <si>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</si>
  <si>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</si>
  <si>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</si>
  <si>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</si>
  <si>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</si>
  <si>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</si>
  <si>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</si>
  <si>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</si>
  <si>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</si>
  <si>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</si>
  <si>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</si>
  <si>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</si>
  <si>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</si>
  <si>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</si>
  <si>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</si>
  <si>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</si>
  <si>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</si>
  <si>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</si>
  <si>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</si>
  <si>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</si>
  <si>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</si>
  <si>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</si>
  <si>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</si>
  <si>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</si>
  <si>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</si>
  <si>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</si>
  <si>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</si>
  <si>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</si>
  <si>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</si>
  <si>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</si>
  <si>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</si>
  <si>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</si>
  <si>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</si>
  <si>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</si>
  <si>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</si>
  <si>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</si>
  <si>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</si>
  <si>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</si>
  <si>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</si>
  <si>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</si>
  <si>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</si>
  <si>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</si>
  <si>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</si>
  <si>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</si>
  <si>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</si>
  <si>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</si>
  <si>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</si>
  <si>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</si>
  <si>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</si>
  <si>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</si>
  <si>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</si>
  <si>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</si>
  <si>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</si>
  <si>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</si>
  <si>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</si>
  <si>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</si>
  <si>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</si>
  <si>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</si>
  <si>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</si>
  <si>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</si>
  <si>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</si>
  <si>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</si>
  <si>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</si>
  <si>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</si>
  <si>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</si>
  <si>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</si>
  <si>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</si>
  <si>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</si>
  <si>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</si>
  <si>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</si>
  <si>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</si>
  <si>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</si>
  <si>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</si>
  <si>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</si>
  <si>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</si>
  <si>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</si>
  <si>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</si>
  <si>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</si>
  <si>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</si>
  <si>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</si>
  <si>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</si>
  <si>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</si>
  <si>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</si>
  <si>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</si>
  <si>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</si>
  <si>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</si>
  <si>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</si>
  <si>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</si>
  <si>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</si>
  <si>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</si>
  <si>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</si>
  <si>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</si>
  <si>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</si>
  <si>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</si>
  <si>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</si>
  <si>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</si>
  <si>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</si>
  <si>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</si>
  <si>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</si>
  <si>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</si>
  <si>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</si>
  <si>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</si>
  <si>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</si>
  <si>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</si>
  <si>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</si>
  <si>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</si>
  <si>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</si>
  <si>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</si>
  <si>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</si>
  <si>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</si>
  <si>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</si>
  <si>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</si>
  <si>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</si>
  <si>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</si>
  <si>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</si>
  <si>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</si>
  <si>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</si>
  <si>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</si>
  <si>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</si>
  <si>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</si>
  <si>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</si>
  <si>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</si>
  <si>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</si>
  <si>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</si>
  <si>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</si>
  <si>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</si>
  <si>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</si>
  <si>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</si>
  <si>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</si>
  <si>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</si>
  <si>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</si>
  <si>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</si>
  <si>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</si>
  <si>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</si>
  <si>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</si>
  <si>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</si>
  <si>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</si>
  <si>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</si>
  <si>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</si>
  <si>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</si>
  <si>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</si>
  <si>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</si>
  <si>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</si>
  <si>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</si>
  <si>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</si>
  <si>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</si>
  <si>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</si>
  <si>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</si>
  <si>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</si>
  <si>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</si>
  <si>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</si>
  <si>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</si>
  <si>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</si>
  <si>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</si>
  <si>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</si>
  <si>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</si>
  <si>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</si>
  <si>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</si>
  <si>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</si>
  <si>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</si>
  <si>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</si>
  <si>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</si>
  <si>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</si>
  <si>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</si>
  <si>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</si>
  <si>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</si>
  <si>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</si>
  <si>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</si>
  <si>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</si>
  <si>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</si>
  <si>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</si>
  <si>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</si>
  <si>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</si>
  <si>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</si>
  <si>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</si>
  <si>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</si>
  <si>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</si>
  <si>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</si>
  <si>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</si>
  <si>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</si>
  <si>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</si>
  <si>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</si>
  <si>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</si>
  <si>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</si>
  <si>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</si>
  <si>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</si>
  <si>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</si>
  <si>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</si>
  <si>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</si>
  <si>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</si>
  <si>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</si>
  <si>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</si>
  <si>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</si>
  <si>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</si>
  <si>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</si>
  <si>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</si>
  <si>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</si>
  <si>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</si>
  <si>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</si>
  <si>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</si>
  <si>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</si>
  <si>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</si>
  <si>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</si>
  <si>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</si>
  <si>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</si>
  <si>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</si>
  <si>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</si>
  <si>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</si>
  <si>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</si>
  <si>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</si>
  <si>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</si>
  <si>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</si>
  <si>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</si>
  <si>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</si>
  <si>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</si>
  <si>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</si>
  <si>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</si>
  <si>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</si>
  <si>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</si>
  <si>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</si>
  <si>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</si>
  <si>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</si>
  <si>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</si>
  <si>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</si>
  <si>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</si>
  <si>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</si>
  <si>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</si>
  <si>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</si>
  <si>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</si>
  <si>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</si>
  <si>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</si>
  <si>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</si>
  <si>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</si>
  <si>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</si>
  <si>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</si>
  <si>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</si>
  <si>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</si>
  <si>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</si>
  <si>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</si>
  <si>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</si>
  <si>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</si>
  <si>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</si>
  <si>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</si>
  <si>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</si>
  <si>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</si>
  <si>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</si>
  <si>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</si>
  <si>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</si>
  <si>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</si>
  <si>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</si>
  <si>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</si>
  <si>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</si>
  <si>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</si>
  <si>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</si>
  <si>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</si>
  <si>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</si>
  <si>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</si>
  <si>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</si>
  <si>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</si>
  <si>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</si>
  <si>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</si>
  <si>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</si>
  <si>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</si>
  <si>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</si>
  <si>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</si>
  <si>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</si>
  <si>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</si>
  <si>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</si>
  <si>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</si>
  <si>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</si>
  <si>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</si>
  <si>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</si>
  <si>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</si>
  <si>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</si>
  <si>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</si>
  <si>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</si>
  <si>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</si>
  <si>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</si>
  <si>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</si>
  <si>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</si>
  <si>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</si>
  <si>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</si>
  <si>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</si>
  <si>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</si>
  <si>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</si>
  <si>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</si>
  <si>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</si>
  <si>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</si>
  <si>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</si>
  <si>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</si>
  <si>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</si>
  <si>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</si>
  <si>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</si>
  <si>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</si>
  <si>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</si>
  <si>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</si>
  <si>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</si>
  <si>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</si>
  <si>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</si>
  <si>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</si>
  <si>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</si>
  <si>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</si>
  <si>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</si>
  <si>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</si>
  <si>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</si>
  <si>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</si>
  <si>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</si>
  <si>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</si>
  <si>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</si>
  <si>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</si>
  <si>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</si>
  <si>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</si>
  <si>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</si>
  <si>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</si>
  <si>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</si>
  <si>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</si>
  <si>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</si>
  <si>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</si>
  <si>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</si>
  <si>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</si>
  <si>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</si>
  <si>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</si>
  <si>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</si>
  <si>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</si>
  <si>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</si>
  <si>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</si>
  <si>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</si>
  <si>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</si>
  <si>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</si>
  <si>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</si>
  <si>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</si>
  <si>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</si>
  <si>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</si>
  <si>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</si>
  <si>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</si>
  <si>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</si>
  <si>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</si>
  <si>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</si>
  <si>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</si>
  <si>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</si>
  <si>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</si>
  <si>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</si>
  <si>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</si>
  <si>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</si>
  <si>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</si>
  <si>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</si>
  <si>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</si>
  <si>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</si>
  <si>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</si>
  <si>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</si>
  <si>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</si>
  <si>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</si>
  <si>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</si>
  <si>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</si>
  <si>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</si>
  <si>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</si>
  <si>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</si>
  <si>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</si>
  <si>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</si>
  <si>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</si>
  <si>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</si>
  <si>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</si>
  <si>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</si>
  <si>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</si>
  <si>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</si>
  <si>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</si>
  <si>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</si>
  <si>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</si>
  <si>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</si>
  <si>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</si>
  <si>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</si>
  <si>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</si>
  <si>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</si>
  <si>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</si>
  <si>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</si>
  <si>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</si>
  <si>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</si>
  <si>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</si>
  <si>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</si>
  <si>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</si>
  <si>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</si>
  <si>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</si>
  <si>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</si>
  <si>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</si>
  <si>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</si>
  <si>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</si>
  <si>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</si>
  <si>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</si>
  <si>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</si>
  <si>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</si>
  <si>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</si>
  <si>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</si>
  <si>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</si>
  <si>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</si>
  <si>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</si>
  <si>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</si>
  <si>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</si>
  <si>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</si>
  <si>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</si>
  <si>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</si>
  <si>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</si>
  <si>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</si>
  <si>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</si>
  <si>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</si>
  <si>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</si>
  <si>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</si>
  <si>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</si>
  <si>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</si>
  <si>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</si>
  <si>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</si>
  <si>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</si>
  <si>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</si>
  <si>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</si>
  <si>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</si>
  <si>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</si>
  <si>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</si>
  <si>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</si>
  <si>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</si>
  <si>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</si>
  <si>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</si>
  <si>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</si>
  <si>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</si>
  <si>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</si>
  <si>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</si>
  <si>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</si>
  <si>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</si>
  <si>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</si>
  <si>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</si>
  <si>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</si>
  <si>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</si>
  <si>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</si>
  <si>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</si>
  <si>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</si>
  <si>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</si>
  <si>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</si>
  <si>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</si>
  <si>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</si>
  <si>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</si>
  <si>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</si>
  <si>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</si>
  <si>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</si>
  <si>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</si>
  <si>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</si>
  <si>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</si>
  <si>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</si>
  <si>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</si>
  <si>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</si>
  <si>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</si>
  <si>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para el Desarrollo Integral de la Familia del Municipio de Apaseo el Grande, Gto.</t>
  </si>
  <si>
    <t>Correspondiente del 1 de Enero 31 de Marzo de 2023</t>
  </si>
  <si>
    <t>LIC MARIA GUADALUPE HERRERA GARCIA</t>
  </si>
  <si>
    <t>CP MARIA  DE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</si>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</sst>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#,##0.00_-;#,##0.00\-;&quot; &quot;"/>
    <numFmt numFmtId="171" formatCode="_-[$€-2]* #,##0.00_-;\-[$€-2]* #,##0.00_-;_-[$€-2]* &quot;-&quot;??_-"/>
  </numFmts>
  <fonts count="2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</font>
    <font>
      <sz val="9"/>
      <name val="Arial"/>
      <family val="2"/>
    </font>
    <font>
      <sz val="11"/>
      <color indexed="8"/>
      <name val="Calibri"/>
      <family val="2"/>
    </font>
    <font>
      <b/>
      <sz val="6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2" fillId="0" borderId="0"/>
    <xf numFmtId="0" fontId="8" fillId="0" borderId="0"/>
    <xf numFmtId="171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</cellStyleXfs>
  <cellXfs count="20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13" fillId="0" borderId="0" xfId="9" applyFont="1" applyBorder="1"/>
    <xf numFmtId="168" fontId="23" fillId="0" borderId="0" xfId="20" applyNumberFormat="1" applyFont="1" applyFill="1" applyBorder="1"/>
    <xf numFmtId="4" fontId="13" fillId="0" borderId="0" xfId="9" applyNumberFormat="1" applyFont="1" applyBorder="1"/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17" fillId="6" borderId="0" xfId="9" applyFont="1" applyFill="1" applyAlignment="1">
      <alignment wrapText="1"/>
    </xf>
    <xf numFmtId="0" fontId="17" fillId="6" borderId="0" xfId="12" applyFont="1" applyFill="1" applyAlignment="1">
      <alignment wrapText="1"/>
    </xf>
    <xf numFmtId="0" fontId="25" fillId="6" borderId="0" xfId="8" applyFont="1" applyFill="1" applyAlignment="1">
      <alignment wrapText="1"/>
    </xf>
    <xf numFmtId="0" fontId="17" fillId="6" borderId="0" xfId="8" applyFont="1" applyFill="1" applyAlignment="1">
      <alignment wrapText="1"/>
    </xf>
    <xf numFmtId="0" fontId="3" fillId="0" borderId="0" xfId="3" applyFont="1" applyAlignment="1" applyProtection="1">
      <alignment horizontal="left" vertical="top"/>
      <protection locked="0"/>
    </xf>
    <xf numFmtId="0" fontId="3" fillId="0" borderId="0" xfId="3" applyFont="1" applyAlignment="1" applyProtection="1">
      <alignment vertical="top"/>
      <protection locked="0"/>
    </xf>
  </cellXfs>
  <cellStyles count="34">
    <cellStyle name="Euro" xfId="22"/>
    <cellStyle name="Hipervínculo" xfId="11" builtinId="8"/>
    <cellStyle name="Millares" xfId="18" builtinId="3"/>
    <cellStyle name="Millares 2" xfId="1"/>
    <cellStyle name="Millares 2 2" xfId="15"/>
    <cellStyle name="Millares 2 2 2" xfId="24"/>
    <cellStyle name="Millares 2 3" xfId="16"/>
    <cellStyle name="Millares 2 3 2" xfId="25"/>
    <cellStyle name="Millares 2 4" xfId="23"/>
    <cellStyle name="Millares 3" xfId="19"/>
    <cellStyle name="Millares 3 2" xfId="26"/>
    <cellStyle name="Millares 4" xfId="17"/>
    <cellStyle name="Moneda 2" xfId="27"/>
    <cellStyle name="Normal" xfId="0" builtinId="0"/>
    <cellStyle name="Normal 2" xfId="2"/>
    <cellStyle name="Normal 2 2" xfId="3"/>
    <cellStyle name="Normal 2 3" xfId="9"/>
    <cellStyle name="Normal 2 4" xfId="20"/>
    <cellStyle name="Normal 3" xfId="8"/>
    <cellStyle name="Normal 3 2" xfId="10"/>
    <cellStyle name="Normal 3 2 2" xfId="13"/>
    <cellStyle name="Normal 3 3" xfId="12"/>
    <cellStyle name="Normal 4" xfId="4"/>
    <cellStyle name="Normal 4 2" xfId="29"/>
    <cellStyle name="Normal 4 3" xfId="28"/>
    <cellStyle name="Normal 5" xfId="5"/>
    <cellStyle name="Normal 5 2" xfId="31"/>
    <cellStyle name="Normal 5 3" xfId="30"/>
    <cellStyle name="Normal 56" xfId="6"/>
    <cellStyle name="Normal 6" xfId="32"/>
    <cellStyle name="Normal 6 2" xfId="33"/>
    <cellStyle name="Normal 7" xfId="21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2"/>
  <sheetViews>
    <sheetView zoomScaleNormal="100" zoomScaleSheetLayoutView="100" workbookViewId="0">
      <pane ySplit="5" topLeftCell="A16" activePane="bottomLeft" state="frozen"/>
      <selection activeCell="A14" sqref="A14:B14"/>
      <selection pane="bottomLeft" activeCell="A51" sqref="A51:D5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7" t="s">
        <v>662</v>
      </c>
      <c r="B1" s="167"/>
      <c r="C1" s="17"/>
      <c r="D1" s="14" t="s">
        <v>602</v>
      </c>
      <c r="E1" s="15">
        <v>2023</v>
      </c>
    </row>
    <row r="2" spans="1:5" ht="18.95" customHeight="1" x14ac:dyDescent="0.2">
      <c r="A2" s="168" t="s">
        <v>601</v>
      </c>
      <c r="B2" s="168"/>
      <c r="C2" s="36"/>
      <c r="D2" s="14" t="s">
        <v>603</v>
      </c>
      <c r="E2" s="17" t="s">
        <v>608</v>
      </c>
    </row>
    <row r="3" spans="1:5" ht="18.95" customHeight="1" x14ac:dyDescent="0.2">
      <c r="A3" s="169" t="s">
        <v>663</v>
      </c>
      <c r="B3" s="169"/>
      <c r="C3" s="17"/>
      <c r="D3" s="14" t="s">
        <v>604</v>
      </c>
      <c r="E3" s="15">
        <v>1</v>
      </c>
    </row>
    <row r="4" spans="1:5" s="93" customFormat="1" ht="18.95" customHeight="1" x14ac:dyDescent="0.2">
      <c r="A4" s="169" t="s">
        <v>623</v>
      </c>
      <c r="B4" s="169"/>
      <c r="C4" s="169"/>
      <c r="D4" s="169"/>
      <c r="E4" s="169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x14ac:dyDescent="0.2">
      <c r="A26" s="94" t="s">
        <v>572</v>
      </c>
      <c r="B26" s="95" t="s">
        <v>341</v>
      </c>
    </row>
    <row r="27" spans="1:2" x14ac:dyDescent="0.2">
      <c r="A27" s="94" t="s">
        <v>573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624</v>
      </c>
    </row>
    <row r="41" spans="1:2" ht="12" thickBot="1" x14ac:dyDescent="0.25">
      <c r="A41" s="11"/>
      <c r="B41" s="12"/>
    </row>
    <row r="44" spans="1:2" x14ac:dyDescent="0.2">
      <c r="B44" s="93" t="s">
        <v>625</v>
      </c>
    </row>
    <row r="51" spans="1:3" x14ac:dyDescent="0.2">
      <c r="A51" s="206" t="s">
        <v>664</v>
      </c>
      <c r="C51" s="205" t="s">
        <v>665</v>
      </c>
    </row>
    <row r="52" spans="1:3" x14ac:dyDescent="0.2">
      <c r="A52" s="206" t="s">
        <v>666</v>
      </c>
      <c r="C52" s="205" t="s">
        <v>667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workbookViewId="0">
      <selection activeCell="B28" sqref="B28:F29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3" t="s">
        <v>662</v>
      </c>
      <c r="B1" s="174"/>
      <c r="C1" s="175"/>
    </row>
    <row r="2" spans="1:3" s="37" customFormat="1" ht="18" customHeight="1" x14ac:dyDescent="0.25">
      <c r="A2" s="176" t="s">
        <v>613</v>
      </c>
      <c r="B2" s="177"/>
      <c r="C2" s="178"/>
    </row>
    <row r="3" spans="1:3" s="37" customFormat="1" ht="18" customHeight="1" x14ac:dyDescent="0.25">
      <c r="A3" s="176" t="s">
        <v>663</v>
      </c>
      <c r="B3" s="179"/>
      <c r="C3" s="178"/>
    </row>
    <row r="4" spans="1:3" s="40" customFormat="1" ht="18" customHeight="1" x14ac:dyDescent="0.2">
      <c r="A4" s="180" t="s">
        <v>614</v>
      </c>
      <c r="B4" s="181"/>
      <c r="C4" s="182"/>
    </row>
    <row r="5" spans="1:3" s="38" customFormat="1" x14ac:dyDescent="0.2">
      <c r="A5" s="58" t="s">
        <v>521</v>
      </c>
      <c r="B5" s="58"/>
      <c r="C5" s="145">
        <v>4355372.38</v>
      </c>
    </row>
    <row r="6" spans="1:3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0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0</v>
      </c>
    </row>
    <row r="13" spans="1:3" x14ac:dyDescent="0.2">
      <c r="A13" s="64" t="s">
        <v>528</v>
      </c>
      <c r="B13" s="65" t="s">
        <v>529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5" x14ac:dyDescent="0.2">
      <c r="A17" s="70">
        <v>3.2</v>
      </c>
      <c r="B17" s="63" t="s">
        <v>530</v>
      </c>
      <c r="C17" s="147">
        <v>0</v>
      </c>
    </row>
    <row r="18" spans="1:5" x14ac:dyDescent="0.2">
      <c r="A18" s="70">
        <v>3.3</v>
      </c>
      <c r="B18" s="65" t="s">
        <v>531</v>
      </c>
      <c r="C18" s="148">
        <v>0</v>
      </c>
    </row>
    <row r="19" spans="1:5" x14ac:dyDescent="0.2">
      <c r="A19" s="59"/>
      <c r="B19" s="71"/>
      <c r="C19" s="72"/>
    </row>
    <row r="20" spans="1:5" x14ac:dyDescent="0.2">
      <c r="A20" s="73" t="s">
        <v>660</v>
      </c>
      <c r="B20" s="73"/>
      <c r="C20" s="145">
        <f>C5+C7-C15</f>
        <v>4355372.38</v>
      </c>
    </row>
    <row r="22" spans="1:5" x14ac:dyDescent="0.2">
      <c r="B22" s="39" t="s">
        <v>625</v>
      </c>
    </row>
    <row r="28" spans="1:5" x14ac:dyDescent="0.2">
      <c r="B28" s="206" t="s">
        <v>664</v>
      </c>
      <c r="C28" s="93"/>
      <c r="D28" s="205" t="s">
        <v>665</v>
      </c>
      <c r="E28" s="93"/>
    </row>
    <row r="29" spans="1:5" x14ac:dyDescent="0.2">
      <c r="B29" s="206" t="s">
        <v>666</v>
      </c>
      <c r="C29" s="93"/>
      <c r="D29" s="205" t="s">
        <v>667</v>
      </c>
      <c r="E29" s="93"/>
    </row>
  </sheetData>
  <mergeCells count="4">
    <mergeCell ref="A1:C1"/>
    <mergeCell ref="A2:C2"/>
    <mergeCell ref="A3:C3"/>
    <mergeCell ref="A4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5"/>
  <sheetViews>
    <sheetView showGridLines="0" workbookViewId="0">
      <selection activeCell="B45" sqref="B1:F45"/>
    </sheetView>
  </sheetViews>
  <sheetFormatPr baseColWidth="10" defaultColWidth="11.42578125" defaultRowHeight="11.25" x14ac:dyDescent="0.2"/>
  <cols>
    <col min="1" max="1" width="7.42578125" style="39" customWidth="1"/>
    <col min="2" max="2" width="3.7109375" style="39" customWidth="1"/>
    <col min="3" max="3" width="62.140625" style="39" customWidth="1"/>
    <col min="4" max="4" width="17.7109375" style="39" customWidth="1"/>
    <col min="5" max="16384" width="11.42578125" style="39"/>
  </cols>
  <sheetData>
    <row r="1" spans="2:4" s="41" customFormat="1" ht="18.95" customHeight="1" x14ac:dyDescent="0.25">
      <c r="B1" s="183" t="s">
        <v>662</v>
      </c>
      <c r="C1" s="184"/>
      <c r="D1" s="185"/>
    </row>
    <row r="2" spans="2:4" s="41" customFormat="1" ht="18.95" customHeight="1" x14ac:dyDescent="0.25">
      <c r="B2" s="186" t="s">
        <v>615</v>
      </c>
      <c r="C2" s="187"/>
      <c r="D2" s="188"/>
    </row>
    <row r="3" spans="2:4" s="41" customFormat="1" ht="18.95" customHeight="1" x14ac:dyDescent="0.25">
      <c r="B3" s="186" t="s">
        <v>663</v>
      </c>
      <c r="C3" s="189"/>
      <c r="D3" s="188"/>
    </row>
    <row r="4" spans="2:4" s="42" customFormat="1" x14ac:dyDescent="0.2">
      <c r="B4" s="180" t="s">
        <v>614</v>
      </c>
      <c r="C4" s="181"/>
      <c r="D4" s="182"/>
    </row>
    <row r="5" spans="2:4" x14ac:dyDescent="0.2">
      <c r="B5" s="84" t="s">
        <v>534</v>
      </c>
      <c r="C5" s="58"/>
      <c r="D5" s="149">
        <v>3611868.67</v>
      </c>
    </row>
    <row r="6" spans="2:4" x14ac:dyDescent="0.2">
      <c r="B6" s="78"/>
      <c r="C6" s="60"/>
      <c r="D6" s="79"/>
    </row>
    <row r="7" spans="2:4" x14ac:dyDescent="0.2">
      <c r="B7" s="68" t="s">
        <v>535</v>
      </c>
      <c r="C7" s="80"/>
      <c r="D7" s="146">
        <f>SUM(D8:D28)</f>
        <v>0</v>
      </c>
    </row>
    <row r="8" spans="2:4" x14ac:dyDescent="0.2">
      <c r="B8" s="128">
        <v>2.1</v>
      </c>
      <c r="C8" s="85" t="s">
        <v>370</v>
      </c>
      <c r="D8" s="150">
        <v>0</v>
      </c>
    </row>
    <row r="9" spans="2:4" x14ac:dyDescent="0.2">
      <c r="B9" s="128">
        <v>2.2000000000000002</v>
      </c>
      <c r="C9" s="85" t="s">
        <v>367</v>
      </c>
      <c r="D9" s="150">
        <v>0</v>
      </c>
    </row>
    <row r="10" spans="2:4" x14ac:dyDescent="0.2">
      <c r="B10" s="90">
        <v>2.2999999999999998</v>
      </c>
      <c r="C10" s="77" t="s">
        <v>237</v>
      </c>
      <c r="D10" s="150">
        <v>0</v>
      </c>
    </row>
    <row r="11" spans="2:4" x14ac:dyDescent="0.2">
      <c r="B11" s="90">
        <v>2.4</v>
      </c>
      <c r="C11" s="77" t="s">
        <v>238</v>
      </c>
      <c r="D11" s="150">
        <v>0</v>
      </c>
    </row>
    <row r="12" spans="2:4" x14ac:dyDescent="0.2">
      <c r="B12" s="90">
        <v>2.5</v>
      </c>
      <c r="C12" s="77" t="s">
        <v>239</v>
      </c>
      <c r="D12" s="150">
        <v>0</v>
      </c>
    </row>
    <row r="13" spans="2:4" x14ac:dyDescent="0.2">
      <c r="B13" s="90">
        <v>2.6</v>
      </c>
      <c r="C13" s="77" t="s">
        <v>240</v>
      </c>
      <c r="D13" s="150">
        <v>0</v>
      </c>
    </row>
    <row r="14" spans="2:4" x14ac:dyDescent="0.2">
      <c r="B14" s="90">
        <v>2.7</v>
      </c>
      <c r="C14" s="77" t="s">
        <v>241</v>
      </c>
      <c r="D14" s="150">
        <v>0</v>
      </c>
    </row>
    <row r="15" spans="2:4" x14ac:dyDescent="0.2">
      <c r="B15" s="90">
        <v>2.8</v>
      </c>
      <c r="C15" s="77" t="s">
        <v>242</v>
      </c>
      <c r="D15" s="150">
        <v>0</v>
      </c>
    </row>
    <row r="16" spans="2:4" x14ac:dyDescent="0.2">
      <c r="B16" s="90">
        <v>2.9</v>
      </c>
      <c r="C16" s="77" t="s">
        <v>244</v>
      </c>
      <c r="D16" s="150">
        <v>0</v>
      </c>
    </row>
    <row r="17" spans="2:4" x14ac:dyDescent="0.2">
      <c r="B17" s="90" t="s">
        <v>536</v>
      </c>
      <c r="C17" s="77" t="s">
        <v>537</v>
      </c>
      <c r="D17" s="150">
        <v>0</v>
      </c>
    </row>
    <row r="18" spans="2:4" x14ac:dyDescent="0.2">
      <c r="B18" s="90" t="s">
        <v>562</v>
      </c>
      <c r="C18" s="77" t="s">
        <v>246</v>
      </c>
      <c r="D18" s="150">
        <v>0</v>
      </c>
    </row>
    <row r="19" spans="2:4" x14ac:dyDescent="0.2">
      <c r="B19" s="90" t="s">
        <v>563</v>
      </c>
      <c r="C19" s="77" t="s">
        <v>538</v>
      </c>
      <c r="D19" s="150">
        <v>0</v>
      </c>
    </row>
    <row r="20" spans="2:4" x14ac:dyDescent="0.2">
      <c r="B20" s="90" t="s">
        <v>564</v>
      </c>
      <c r="C20" s="77" t="s">
        <v>539</v>
      </c>
      <c r="D20" s="150">
        <v>0</v>
      </c>
    </row>
    <row r="21" spans="2:4" x14ac:dyDescent="0.2">
      <c r="B21" s="90" t="s">
        <v>565</v>
      </c>
      <c r="C21" s="77" t="s">
        <v>540</v>
      </c>
      <c r="D21" s="150">
        <v>0</v>
      </c>
    </row>
    <row r="22" spans="2:4" x14ac:dyDescent="0.2">
      <c r="B22" s="90" t="s">
        <v>541</v>
      </c>
      <c r="C22" s="77" t="s">
        <v>542</v>
      </c>
      <c r="D22" s="150">
        <v>0</v>
      </c>
    </row>
    <row r="23" spans="2:4" x14ac:dyDescent="0.2">
      <c r="B23" s="90" t="s">
        <v>543</v>
      </c>
      <c r="C23" s="77" t="s">
        <v>544</v>
      </c>
      <c r="D23" s="150">
        <v>0</v>
      </c>
    </row>
    <row r="24" spans="2:4" x14ac:dyDescent="0.2">
      <c r="B24" s="90" t="s">
        <v>545</v>
      </c>
      <c r="C24" s="77" t="s">
        <v>546</v>
      </c>
      <c r="D24" s="150">
        <v>0</v>
      </c>
    </row>
    <row r="25" spans="2:4" x14ac:dyDescent="0.2">
      <c r="B25" s="90" t="s">
        <v>547</v>
      </c>
      <c r="C25" s="77" t="s">
        <v>548</v>
      </c>
      <c r="D25" s="150">
        <v>0</v>
      </c>
    </row>
    <row r="26" spans="2:4" x14ac:dyDescent="0.2">
      <c r="B26" s="90" t="s">
        <v>549</v>
      </c>
      <c r="C26" s="77" t="s">
        <v>550</v>
      </c>
      <c r="D26" s="150">
        <v>0</v>
      </c>
    </row>
    <row r="27" spans="2:4" x14ac:dyDescent="0.2">
      <c r="B27" s="90" t="s">
        <v>551</v>
      </c>
      <c r="C27" s="77" t="s">
        <v>552</v>
      </c>
      <c r="D27" s="150">
        <v>0</v>
      </c>
    </row>
    <row r="28" spans="2:4" x14ac:dyDescent="0.2">
      <c r="B28" s="90" t="s">
        <v>553</v>
      </c>
      <c r="C28" s="85" t="s">
        <v>554</v>
      </c>
      <c r="D28" s="150">
        <v>0</v>
      </c>
    </row>
    <row r="29" spans="2:4" x14ac:dyDescent="0.2">
      <c r="B29" s="91"/>
      <c r="C29" s="86"/>
      <c r="D29" s="87"/>
    </row>
    <row r="30" spans="2:4" x14ac:dyDescent="0.2">
      <c r="B30" s="88" t="s">
        <v>555</v>
      </c>
      <c r="C30" s="89"/>
      <c r="D30" s="151">
        <f>SUM(D31:D35)</f>
        <v>0</v>
      </c>
    </row>
    <row r="31" spans="2:4" x14ac:dyDescent="0.2">
      <c r="B31" s="90" t="s">
        <v>556</v>
      </c>
      <c r="C31" s="77" t="s">
        <v>439</v>
      </c>
      <c r="D31" s="150">
        <v>0</v>
      </c>
    </row>
    <row r="32" spans="2:4" x14ac:dyDescent="0.2">
      <c r="B32" s="90" t="s">
        <v>557</v>
      </c>
      <c r="C32" s="77" t="s">
        <v>80</v>
      </c>
      <c r="D32" s="150">
        <v>0</v>
      </c>
    </row>
    <row r="33" spans="2:6" x14ac:dyDescent="0.2">
      <c r="B33" s="90" t="s">
        <v>558</v>
      </c>
      <c r="C33" s="77" t="s">
        <v>449</v>
      </c>
      <c r="D33" s="150">
        <v>0</v>
      </c>
    </row>
    <row r="34" spans="2:6" x14ac:dyDescent="0.2">
      <c r="B34" s="90" t="s">
        <v>559</v>
      </c>
      <c r="C34" s="77" t="s">
        <v>455</v>
      </c>
      <c r="D34" s="150">
        <v>0</v>
      </c>
    </row>
    <row r="35" spans="2:6" x14ac:dyDescent="0.2">
      <c r="B35" s="90" t="s">
        <v>560</v>
      </c>
      <c r="C35" s="85" t="s">
        <v>561</v>
      </c>
      <c r="D35" s="152">
        <v>0</v>
      </c>
    </row>
    <row r="36" spans="2:6" x14ac:dyDescent="0.2">
      <c r="B36" s="78"/>
      <c r="C36" s="81"/>
      <c r="D36" s="82"/>
    </row>
    <row r="37" spans="2:6" x14ac:dyDescent="0.2">
      <c r="B37" s="83" t="s">
        <v>661</v>
      </c>
      <c r="C37" s="58"/>
      <c r="D37" s="145">
        <f>D5-D7+D30</f>
        <v>3611868.67</v>
      </c>
    </row>
    <row r="39" spans="2:6" x14ac:dyDescent="0.2">
      <c r="C39" s="39" t="s">
        <v>625</v>
      </c>
    </row>
    <row r="44" spans="2:6" x14ac:dyDescent="0.2">
      <c r="B44" s="206" t="s">
        <v>664</v>
      </c>
      <c r="D44" s="205" t="s">
        <v>665</v>
      </c>
      <c r="F44" s="93"/>
    </row>
    <row r="45" spans="2:6" x14ac:dyDescent="0.2">
      <c r="B45" s="206" t="s">
        <v>666</v>
      </c>
      <c r="D45" s="205" t="s">
        <v>667</v>
      </c>
      <c r="F45" s="93"/>
    </row>
  </sheetData>
  <mergeCells count="4">
    <mergeCell ref="B1:D1"/>
    <mergeCell ref="B2:D2"/>
    <mergeCell ref="B3:D3"/>
    <mergeCell ref="B4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A54" sqref="A1:I54"/>
    </sheetView>
  </sheetViews>
  <sheetFormatPr baseColWidth="10" defaultColWidth="9.140625" defaultRowHeight="11.25" x14ac:dyDescent="0.2"/>
  <cols>
    <col min="1" max="1" width="6.85546875" style="29" customWidth="1"/>
    <col min="2" max="2" width="61.85546875" style="29" customWidth="1"/>
    <col min="3" max="3" width="9.42578125" style="29" customWidth="1"/>
    <col min="4" max="5" width="12.42578125" style="29" customWidth="1"/>
    <col min="6" max="6" width="11.7109375" style="29" customWidth="1"/>
    <col min="7" max="7" width="10.42578125" style="29" customWidth="1"/>
    <col min="8" max="8" width="7" style="29" customWidth="1"/>
    <col min="9" max="9" width="11.140625" style="29" customWidth="1"/>
    <col min="10" max="10" width="14.5703125" style="29" customWidth="1"/>
    <col min="11" max="16384" width="9.140625" style="29"/>
  </cols>
  <sheetData>
    <row r="1" spans="1:10" ht="18.95" customHeight="1" x14ac:dyDescent="0.2">
      <c r="A1" s="172" t="s">
        <v>662</v>
      </c>
      <c r="B1" s="190"/>
      <c r="C1" s="190"/>
      <c r="D1" s="190"/>
      <c r="E1" s="190"/>
      <c r="F1" s="190"/>
      <c r="G1" s="27" t="s">
        <v>605</v>
      </c>
      <c r="H1" s="28">
        <v>2023</v>
      </c>
    </row>
    <row r="2" spans="1:10" ht="18.95" customHeight="1" x14ac:dyDescent="0.2">
      <c r="A2" s="172" t="s">
        <v>616</v>
      </c>
      <c r="B2" s="190"/>
      <c r="C2" s="190"/>
      <c r="D2" s="190"/>
      <c r="E2" s="190"/>
      <c r="F2" s="190"/>
      <c r="G2" s="27" t="s">
        <v>606</v>
      </c>
      <c r="H2" s="28" t="s">
        <v>608</v>
      </c>
    </row>
    <row r="3" spans="1:10" ht="18.95" customHeight="1" x14ac:dyDescent="0.2">
      <c r="A3" s="191" t="s">
        <v>663</v>
      </c>
      <c r="B3" s="192"/>
      <c r="C3" s="192"/>
      <c r="D3" s="192"/>
      <c r="E3" s="192"/>
      <c r="F3" s="192"/>
      <c r="G3" s="27" t="s">
        <v>607</v>
      </c>
      <c r="H3" s="28">
        <v>1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ht="22.5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201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9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9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9" s="44" customFormat="1" x14ac:dyDescent="0.2">
      <c r="A35" s="43">
        <v>8000</v>
      </c>
      <c r="B35" s="44" t="s">
        <v>95</v>
      </c>
    </row>
    <row r="36" spans="1:9" x14ac:dyDescent="0.2">
      <c r="A36" s="29">
        <v>8110</v>
      </c>
      <c r="B36" s="29" t="s">
        <v>94</v>
      </c>
      <c r="C36" s="34">
        <v>0</v>
      </c>
      <c r="D36" s="34">
        <v>17843027.399999999</v>
      </c>
      <c r="E36" s="34">
        <v>0</v>
      </c>
      <c r="F36" s="34">
        <f t="shared" si="0"/>
        <v>17843027.399999999</v>
      </c>
    </row>
    <row r="37" spans="1:9" x14ac:dyDescent="0.2">
      <c r="A37" s="29">
        <v>8120</v>
      </c>
      <c r="B37" s="29" t="s">
        <v>93</v>
      </c>
      <c r="C37" s="34">
        <v>0</v>
      </c>
      <c r="D37" s="34">
        <v>4355372.38</v>
      </c>
      <c r="E37" s="34">
        <v>-17843027.399999999</v>
      </c>
      <c r="F37" s="34">
        <f t="shared" si="0"/>
        <v>-13487655.02</v>
      </c>
    </row>
    <row r="38" spans="1:9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  <c r="H38" s="195"/>
      <c r="I38" s="195"/>
    </row>
    <row r="39" spans="1:9" x14ac:dyDescent="0.2">
      <c r="A39" s="29">
        <v>8140</v>
      </c>
      <c r="B39" s="29" t="s">
        <v>91</v>
      </c>
      <c r="C39" s="34">
        <v>0</v>
      </c>
      <c r="D39" s="34">
        <v>20001.03</v>
      </c>
      <c r="E39" s="34">
        <v>-20001.03</v>
      </c>
      <c r="F39" s="34">
        <f t="shared" si="0"/>
        <v>0</v>
      </c>
      <c r="G39" s="132"/>
      <c r="H39" s="195"/>
      <c r="I39" s="195"/>
    </row>
    <row r="40" spans="1:9" ht="12" x14ac:dyDescent="0.2">
      <c r="A40" s="29">
        <v>8150</v>
      </c>
      <c r="B40" s="29" t="s">
        <v>90</v>
      </c>
      <c r="C40" s="34">
        <v>0</v>
      </c>
      <c r="D40" s="34">
        <v>-4281064.38</v>
      </c>
      <c r="E40" s="34">
        <v>-74308</v>
      </c>
      <c r="F40" s="34">
        <f>C40+D40+E40</f>
        <v>-4355372.38</v>
      </c>
      <c r="H40" s="196"/>
      <c r="I40" s="197"/>
    </row>
    <row r="41" spans="1:9" x14ac:dyDescent="0.2">
      <c r="A41" s="29">
        <v>8210</v>
      </c>
      <c r="B41" s="29" t="s">
        <v>89</v>
      </c>
      <c r="C41" s="34">
        <v>0</v>
      </c>
      <c r="D41" s="34">
        <v>35686054.799999997</v>
      </c>
      <c r="E41" s="34">
        <v>-53529082.200000003</v>
      </c>
      <c r="F41" s="34">
        <f t="shared" si="0"/>
        <v>-17843027.400000006</v>
      </c>
      <c r="H41" s="195"/>
      <c r="I41" s="195"/>
    </row>
    <row r="42" spans="1:9" x14ac:dyDescent="0.2">
      <c r="A42" s="29">
        <v>8220</v>
      </c>
      <c r="B42" s="29" t="s">
        <v>88</v>
      </c>
      <c r="C42" s="34">
        <v>0</v>
      </c>
      <c r="D42" s="34">
        <v>53529082.200000003</v>
      </c>
      <c r="E42" s="34">
        <v>-39298038.950000003</v>
      </c>
      <c r="F42" s="34">
        <f t="shared" si="0"/>
        <v>14231043.25</v>
      </c>
      <c r="H42" s="197"/>
      <c r="I42" s="195"/>
    </row>
    <row r="43" spans="1:9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0</v>
      </c>
      <c r="F43" s="34">
        <f t="shared" si="0"/>
        <v>0</v>
      </c>
      <c r="H43" s="197"/>
      <c r="I43" s="195"/>
    </row>
    <row r="44" spans="1:9" x14ac:dyDescent="0.2">
      <c r="A44" s="29">
        <v>8240</v>
      </c>
      <c r="B44" s="29" t="s">
        <v>86</v>
      </c>
      <c r="C44" s="34">
        <v>0</v>
      </c>
      <c r="D44" s="34">
        <v>2287846.9900000002</v>
      </c>
      <c r="E44" s="34">
        <v>-2287731.5099999998</v>
      </c>
      <c r="F44" s="34">
        <f t="shared" si="0"/>
        <v>115.48000000044703</v>
      </c>
      <c r="H44" s="195"/>
      <c r="I44" s="195"/>
    </row>
    <row r="45" spans="1:9" x14ac:dyDescent="0.2">
      <c r="A45" s="29">
        <v>8250</v>
      </c>
      <c r="B45" s="29" t="s">
        <v>85</v>
      </c>
      <c r="C45" s="34">
        <v>0</v>
      </c>
      <c r="D45" s="34">
        <v>3611868.67</v>
      </c>
      <c r="E45" s="34">
        <v>-3611868.67</v>
      </c>
      <c r="F45" s="34">
        <f t="shared" si="0"/>
        <v>0</v>
      </c>
      <c r="H45" s="195"/>
      <c r="I45" s="195"/>
    </row>
    <row r="46" spans="1:9" x14ac:dyDescent="0.2">
      <c r="A46" s="29">
        <v>8260</v>
      </c>
      <c r="B46" s="29" t="s">
        <v>84</v>
      </c>
      <c r="C46" s="34">
        <v>0</v>
      </c>
      <c r="D46" s="34">
        <v>404463.43</v>
      </c>
      <c r="E46" s="34">
        <v>-404463.43</v>
      </c>
      <c r="F46" s="34">
        <f t="shared" si="0"/>
        <v>0</v>
      </c>
      <c r="G46" s="132"/>
    </row>
    <row r="47" spans="1:9" x14ac:dyDescent="0.2">
      <c r="A47" s="29">
        <v>8270</v>
      </c>
      <c r="B47" s="29" t="s">
        <v>83</v>
      </c>
      <c r="C47" s="34">
        <v>0</v>
      </c>
      <c r="D47" s="34">
        <v>403942.43</v>
      </c>
      <c r="E47" s="34">
        <v>3207926.24</v>
      </c>
      <c r="F47" s="34">
        <f t="shared" si="0"/>
        <v>3611868.6700000004</v>
      </c>
    </row>
    <row r="49" spans="2:5" x14ac:dyDescent="0.2">
      <c r="B49" s="29" t="s">
        <v>625</v>
      </c>
    </row>
    <row r="51" spans="2:5" x14ac:dyDescent="0.2">
      <c r="D51" s="132"/>
      <c r="E51" s="132"/>
    </row>
    <row r="52" spans="2:5" x14ac:dyDescent="0.2">
      <c r="D52" s="132"/>
      <c r="E52" s="132"/>
    </row>
    <row r="53" spans="2:5" x14ac:dyDescent="0.2">
      <c r="B53" s="198" t="s">
        <v>664</v>
      </c>
      <c r="C53" s="199" t="s">
        <v>665</v>
      </c>
      <c r="D53" s="200"/>
    </row>
    <row r="54" spans="2:5" x14ac:dyDescent="0.2">
      <c r="B54" s="198" t="s">
        <v>666</v>
      </c>
      <c r="C54" s="199" t="s">
        <v>667</v>
      </c>
      <c r="D54" s="200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3" t="s">
        <v>34</v>
      </c>
      <c r="B5" s="193"/>
      <c r="C5" s="193"/>
      <c r="D5" s="193"/>
      <c r="E5" s="193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194" t="s">
        <v>36</v>
      </c>
      <c r="C10" s="194"/>
      <c r="D10" s="194"/>
      <c r="E10" s="194"/>
    </row>
    <row r="11" spans="1:8" s="119" customFormat="1" ht="12.95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194" t="s">
        <v>38</v>
      </c>
      <c r="C12" s="194"/>
      <c r="D12" s="194"/>
      <c r="E12" s="194"/>
    </row>
    <row r="13" spans="1:8" s="119" customFormat="1" ht="26.1" customHeight="1" x14ac:dyDescent="0.2">
      <c r="A13" s="123" t="s">
        <v>595</v>
      </c>
      <c r="B13" s="194" t="s">
        <v>39</v>
      </c>
      <c r="C13" s="194"/>
      <c r="D13" s="194"/>
      <c r="E13" s="194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5" customHeight="1" x14ac:dyDescent="0.2">
      <c r="A16" s="123" t="s">
        <v>597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598</v>
      </c>
    </row>
    <row r="20" spans="1:4" s="119" customFormat="1" ht="12.95" customHeight="1" x14ac:dyDescent="0.2">
      <c r="A20" s="127" t="s">
        <v>599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topLeftCell="A114" zoomScale="106" zoomScaleNormal="106" workbookViewId="0">
      <selection activeCell="A154" sqref="A154:D155"/>
    </sheetView>
  </sheetViews>
  <sheetFormatPr baseColWidth="10" defaultColWidth="9.140625" defaultRowHeight="11.25" x14ac:dyDescent="0.2"/>
  <cols>
    <col min="1" max="1" width="10" style="20" customWidth="1"/>
    <col min="2" max="2" width="57.42578125" style="20" customWidth="1"/>
    <col min="3" max="3" width="10.28515625" style="20" customWidth="1"/>
    <col min="4" max="4" width="9.140625" style="20" customWidth="1"/>
    <col min="5" max="5" width="12.7109375" style="20" customWidth="1"/>
    <col min="6" max="7" width="11.5703125" style="20" customWidth="1"/>
    <col min="8" max="8" width="9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70" t="s">
        <v>662</v>
      </c>
      <c r="B1" s="171"/>
      <c r="C1" s="171"/>
      <c r="D1" s="171"/>
      <c r="E1" s="171"/>
      <c r="F1" s="171"/>
      <c r="G1" s="14" t="s">
        <v>605</v>
      </c>
      <c r="H1" s="25">
        <v>2023</v>
      </c>
    </row>
    <row r="2" spans="1:8" s="16" customFormat="1" ht="18.95" customHeight="1" x14ac:dyDescent="0.25">
      <c r="A2" s="170" t="s">
        <v>609</v>
      </c>
      <c r="B2" s="171"/>
      <c r="C2" s="171"/>
      <c r="D2" s="171"/>
      <c r="E2" s="171"/>
      <c r="F2" s="171"/>
      <c r="G2" s="14" t="s">
        <v>606</v>
      </c>
      <c r="H2" s="25" t="s">
        <v>608</v>
      </c>
    </row>
    <row r="3" spans="1:8" s="16" customFormat="1" ht="18.95" customHeight="1" x14ac:dyDescent="0.25">
      <c r="A3" s="170" t="s">
        <v>663</v>
      </c>
      <c r="B3" s="171"/>
      <c r="C3" s="171"/>
      <c r="D3" s="171"/>
      <c r="E3" s="171"/>
      <c r="F3" s="171"/>
      <c r="G3" s="14" t="s">
        <v>607</v>
      </c>
      <c r="H3" s="25">
        <v>1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-100477.3</v>
      </c>
      <c r="D15" s="24">
        <v>-100446.3</v>
      </c>
      <c r="E15" s="24">
        <v>-100888.08</v>
      </c>
      <c r="F15" s="24">
        <v>-100809.91</v>
      </c>
      <c r="G15" s="24">
        <v>-98400.8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48779.92</v>
      </c>
      <c r="D20" s="24">
        <v>48779.92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19307.53</v>
      </c>
      <c r="D21" s="24">
        <v>19307.53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212128.1</v>
      </c>
      <c r="D23" s="24">
        <v>212128.1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ht="33.75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04" t="s">
        <v>157</v>
      </c>
      <c r="F40" s="203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ht="22.5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04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4892356.93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419827.5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1097631.3999999999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3374898.03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2139193.41</v>
      </c>
      <c r="D62" s="24">
        <f t="shared" ref="D62:E62" si="0">SUM(D63:D70)</f>
        <v>0</v>
      </c>
      <c r="E62" s="24">
        <f t="shared" si="0"/>
        <v>1817973.77</v>
      </c>
    </row>
    <row r="63" spans="1:9" x14ac:dyDescent="0.2">
      <c r="A63" s="22">
        <v>1241</v>
      </c>
      <c r="B63" s="20" t="s">
        <v>237</v>
      </c>
      <c r="C63" s="24">
        <v>540703.96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209814.89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20615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1324827.96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1817973.77</v>
      </c>
    </row>
    <row r="68" spans="1:9" x14ac:dyDescent="0.2">
      <c r="A68" s="22">
        <v>1246</v>
      </c>
      <c r="B68" s="20" t="s">
        <v>242</v>
      </c>
      <c r="C68" s="24">
        <v>43231.6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72771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72771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1205450.71</v>
      </c>
      <c r="D110" s="24">
        <f>SUM(D111:D119)</f>
        <v>1205450.71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-0.6</v>
      </c>
      <c r="D112" s="24">
        <f t="shared" ref="D112:D119" si="1">C112</f>
        <v>-0.6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1166002.5</v>
      </c>
      <c r="D117" s="24">
        <f t="shared" si="1"/>
        <v>1166002.5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39448.81</v>
      </c>
      <c r="D119" s="24">
        <f t="shared" si="1"/>
        <v>39448.81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4" x14ac:dyDescent="0.2">
      <c r="A145" s="22">
        <v>2199</v>
      </c>
      <c r="B145" s="20" t="s">
        <v>298</v>
      </c>
      <c r="C145" s="24">
        <v>0</v>
      </c>
    </row>
    <row r="146" spans="1:4" x14ac:dyDescent="0.2">
      <c r="A146" s="22">
        <v>2240</v>
      </c>
      <c r="B146" s="20" t="s">
        <v>299</v>
      </c>
      <c r="C146" s="24">
        <f>SUM(C147:C149)</f>
        <v>0</v>
      </c>
    </row>
    <row r="147" spans="1:4" x14ac:dyDescent="0.2">
      <c r="A147" s="22">
        <v>2241</v>
      </c>
      <c r="B147" s="20" t="s">
        <v>300</v>
      </c>
      <c r="C147" s="24">
        <v>0</v>
      </c>
    </row>
    <row r="148" spans="1:4" x14ac:dyDescent="0.2">
      <c r="A148" s="22">
        <v>2242</v>
      </c>
      <c r="B148" s="20" t="s">
        <v>301</v>
      </c>
      <c r="C148" s="24">
        <v>0</v>
      </c>
    </row>
    <row r="149" spans="1:4" x14ac:dyDescent="0.2">
      <c r="A149" s="22">
        <v>2249</v>
      </c>
      <c r="B149" s="20" t="s">
        <v>302</v>
      </c>
      <c r="C149" s="24">
        <v>0</v>
      </c>
    </row>
    <row r="151" spans="1:4" x14ac:dyDescent="0.2">
      <c r="B151" s="20" t="s">
        <v>625</v>
      </c>
    </row>
    <row r="154" spans="1:4" x14ac:dyDescent="0.2">
      <c r="A154" s="206" t="s">
        <v>664</v>
      </c>
      <c r="B154" s="93"/>
      <c r="C154" s="205" t="s">
        <v>665</v>
      </c>
      <c r="D154" s="93"/>
    </row>
    <row r="155" spans="1:4" x14ac:dyDescent="0.2">
      <c r="A155" s="206" t="s">
        <v>666</v>
      </c>
      <c r="B155" s="93"/>
      <c r="C155" s="205" t="s">
        <v>667</v>
      </c>
      <c r="D155" s="93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35433070866141736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3"/>
  <sheetViews>
    <sheetView topLeftCell="A196" zoomScaleNormal="100" workbookViewId="0">
      <selection activeCell="A222" sqref="A222:E223"/>
    </sheetView>
  </sheetViews>
  <sheetFormatPr baseColWidth="10" defaultColWidth="9.140625" defaultRowHeight="11.25" x14ac:dyDescent="0.2"/>
  <cols>
    <col min="1" max="1" width="7.42578125" style="20" customWidth="1"/>
    <col min="2" max="2" width="65.5703125" style="20" customWidth="1"/>
    <col min="3" max="3" width="10.28515625" style="20" customWidth="1"/>
    <col min="4" max="4" width="6.7109375" style="20" customWidth="1"/>
    <col min="5" max="5" width="5.7109375" style="20" customWidth="1"/>
    <col min="6" max="16384" width="9.140625" style="20"/>
  </cols>
  <sheetData>
    <row r="1" spans="1:5" s="26" customFormat="1" ht="18.95" customHeight="1" x14ac:dyDescent="0.25">
      <c r="A1" s="168" t="s">
        <v>662</v>
      </c>
      <c r="B1" s="168"/>
      <c r="C1" s="168"/>
      <c r="D1" s="166" t="s">
        <v>605</v>
      </c>
      <c r="E1" s="25">
        <v>2023</v>
      </c>
    </row>
    <row r="2" spans="1:5" s="16" customFormat="1" ht="18.95" customHeight="1" x14ac:dyDescent="0.25">
      <c r="A2" s="168" t="s">
        <v>610</v>
      </c>
      <c r="B2" s="168"/>
      <c r="C2" s="168"/>
      <c r="D2" s="14" t="s">
        <v>606</v>
      </c>
      <c r="E2" s="25" t="s">
        <v>608</v>
      </c>
    </row>
    <row r="3" spans="1:5" s="16" customFormat="1" ht="18.95" customHeight="1" x14ac:dyDescent="0.25">
      <c r="A3" s="168" t="s">
        <v>663</v>
      </c>
      <c r="B3" s="168"/>
      <c r="C3" s="168"/>
      <c r="D3" s="14" t="s">
        <v>607</v>
      </c>
      <c r="E3" s="25">
        <v>1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567</v>
      </c>
      <c r="B6" s="47"/>
      <c r="C6" s="47"/>
      <c r="D6" s="47"/>
      <c r="E6" s="47"/>
    </row>
    <row r="7" spans="1:5" ht="45" x14ac:dyDescent="0.2">
      <c r="A7" s="48" t="s">
        <v>144</v>
      </c>
      <c r="B7" s="48" t="s">
        <v>141</v>
      </c>
      <c r="C7" s="48" t="s">
        <v>142</v>
      </c>
      <c r="D7" s="202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356395.5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356395.5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500</v>
      </c>
      <c r="C49" s="55">
        <v>356395.5</v>
      </c>
      <c r="D49" s="92"/>
      <c r="E49" s="49"/>
    </row>
    <row r="50" spans="1:5" ht="22.5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ht="45" x14ac:dyDescent="0.2">
      <c r="A57" s="48" t="s">
        <v>144</v>
      </c>
      <c r="B57" s="48" t="s">
        <v>141</v>
      </c>
      <c r="C57" s="48" t="s">
        <v>142</v>
      </c>
      <c r="D57" s="202" t="s">
        <v>303</v>
      </c>
      <c r="E57" s="202"/>
    </row>
    <row r="58" spans="1:5" ht="33.75" x14ac:dyDescent="0.2">
      <c r="A58" s="50">
        <v>4200</v>
      </c>
      <c r="B58" s="52" t="s">
        <v>506</v>
      </c>
      <c r="C58" s="55">
        <f>+C59+C65</f>
        <v>3958368.86</v>
      </c>
      <c r="D58" s="92"/>
      <c r="E58" s="49"/>
    </row>
    <row r="59" spans="1:5" ht="22.5" x14ac:dyDescent="0.2">
      <c r="A59" s="50">
        <v>4210</v>
      </c>
      <c r="B59" s="52" t="s">
        <v>507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f>SUM(C66:C69)</f>
        <v>3958368.86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3958368.86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40608.019999999997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40608.019999999997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40608.019999999997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3611868.67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3417989.61</v>
      </c>
      <c r="D99" s="57">
        <f>C99/$C$98</f>
        <v>0.94632167509014109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2962326.6</v>
      </c>
      <c r="D100" s="57">
        <f t="shared" ref="D100:D163" si="0">C100/$C$98</f>
        <v>0.82016453826379021</v>
      </c>
      <c r="E100" s="56"/>
    </row>
    <row r="101" spans="1:5" x14ac:dyDescent="0.2">
      <c r="A101" s="54">
        <v>5111</v>
      </c>
      <c r="B101" s="51" t="s">
        <v>361</v>
      </c>
      <c r="C101" s="55">
        <v>1778576.76</v>
      </c>
      <c r="D101" s="57">
        <f t="shared" si="0"/>
        <v>0.49242564514395815</v>
      </c>
      <c r="E101" s="56"/>
    </row>
    <row r="102" spans="1:5" x14ac:dyDescent="0.2">
      <c r="A102" s="54">
        <v>5112</v>
      </c>
      <c r="B102" s="51" t="s">
        <v>362</v>
      </c>
      <c r="C102" s="55">
        <v>105191.2</v>
      </c>
      <c r="D102" s="57">
        <f t="shared" si="0"/>
        <v>2.9123761025342042E-2</v>
      </c>
      <c r="E102" s="56"/>
    </row>
    <row r="103" spans="1:5" x14ac:dyDescent="0.2">
      <c r="A103" s="54">
        <v>5113</v>
      </c>
      <c r="B103" s="51" t="s">
        <v>363</v>
      </c>
      <c r="C103" s="55">
        <v>11122.03</v>
      </c>
      <c r="D103" s="57">
        <f t="shared" si="0"/>
        <v>3.079300776459295E-3</v>
      </c>
      <c r="E103" s="56"/>
    </row>
    <row r="104" spans="1:5" x14ac:dyDescent="0.2">
      <c r="A104" s="54">
        <v>5114</v>
      </c>
      <c r="B104" s="51" t="s">
        <v>364</v>
      </c>
      <c r="C104" s="55">
        <v>273648.75</v>
      </c>
      <c r="D104" s="57">
        <f t="shared" si="0"/>
        <v>7.5763759705028258E-2</v>
      </c>
      <c r="E104" s="56"/>
    </row>
    <row r="105" spans="1:5" x14ac:dyDescent="0.2">
      <c r="A105" s="54">
        <v>5115</v>
      </c>
      <c r="B105" s="51" t="s">
        <v>365</v>
      </c>
      <c r="C105" s="55">
        <v>793787.86</v>
      </c>
      <c r="D105" s="57">
        <f t="shared" si="0"/>
        <v>0.21977207161300247</v>
      </c>
      <c r="E105" s="56"/>
    </row>
    <row r="106" spans="1:5" x14ac:dyDescent="0.2">
      <c r="A106" s="54">
        <v>5116</v>
      </c>
      <c r="B106" s="51" t="s">
        <v>366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191978.33999999997</v>
      </c>
      <c r="D107" s="57">
        <f t="shared" si="0"/>
        <v>5.3152082077225687E-2</v>
      </c>
      <c r="E107" s="56"/>
    </row>
    <row r="108" spans="1:5" x14ac:dyDescent="0.2">
      <c r="A108" s="54">
        <v>5121</v>
      </c>
      <c r="B108" s="51" t="s">
        <v>368</v>
      </c>
      <c r="C108" s="55">
        <v>33127.74</v>
      </c>
      <c r="D108" s="57">
        <f t="shared" si="0"/>
        <v>9.1719115579027965E-3</v>
      </c>
      <c r="E108" s="56"/>
    </row>
    <row r="109" spans="1:5" x14ac:dyDescent="0.2">
      <c r="A109" s="54">
        <v>5122</v>
      </c>
      <c r="B109" s="51" t="s">
        <v>369</v>
      </c>
      <c r="C109" s="55">
        <v>43301.56</v>
      </c>
      <c r="D109" s="57">
        <f t="shared" si="0"/>
        <v>1.1988686177783977E-2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371</v>
      </c>
      <c r="C111" s="55">
        <v>532.01</v>
      </c>
      <c r="D111" s="57">
        <f t="shared" si="0"/>
        <v>1.4729494580432794E-4</v>
      </c>
      <c r="E111" s="56"/>
    </row>
    <row r="112" spans="1:5" x14ac:dyDescent="0.2">
      <c r="A112" s="54">
        <v>5125</v>
      </c>
      <c r="B112" s="51" t="s">
        <v>372</v>
      </c>
      <c r="C112" s="55">
        <v>4046.2</v>
      </c>
      <c r="D112" s="57">
        <f t="shared" si="0"/>
        <v>1.1202511413572521E-3</v>
      </c>
      <c r="E112" s="56"/>
    </row>
    <row r="113" spans="1:5" x14ac:dyDescent="0.2">
      <c r="A113" s="54">
        <v>5126</v>
      </c>
      <c r="B113" s="51" t="s">
        <v>373</v>
      </c>
      <c r="C113" s="55">
        <v>75693.37</v>
      </c>
      <c r="D113" s="57">
        <f t="shared" si="0"/>
        <v>2.0956844480173195E-2</v>
      </c>
      <c r="E113" s="56"/>
    </row>
    <row r="114" spans="1:5" x14ac:dyDescent="0.2">
      <c r="A114" s="54">
        <v>5127</v>
      </c>
      <c r="B114" s="51" t="s">
        <v>374</v>
      </c>
      <c r="C114" s="55">
        <v>1530</v>
      </c>
      <c r="D114" s="57">
        <f t="shared" si="0"/>
        <v>4.2360344181617212E-4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376</v>
      </c>
      <c r="C116" s="55">
        <v>33747.46</v>
      </c>
      <c r="D116" s="57">
        <f t="shared" si="0"/>
        <v>9.3434903323879707E-3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263684.67</v>
      </c>
      <c r="D117" s="57">
        <f t="shared" si="0"/>
        <v>7.3005054749125192E-2</v>
      </c>
      <c r="E117" s="56"/>
    </row>
    <row r="118" spans="1:5" x14ac:dyDescent="0.2">
      <c r="A118" s="54">
        <v>5131</v>
      </c>
      <c r="B118" s="51" t="s">
        <v>378</v>
      </c>
      <c r="C118" s="55">
        <v>25811.55</v>
      </c>
      <c r="D118" s="57">
        <f t="shared" si="0"/>
        <v>7.146314652686417E-3</v>
      </c>
      <c r="E118" s="56"/>
    </row>
    <row r="119" spans="1:5" x14ac:dyDescent="0.2">
      <c r="A119" s="54">
        <v>5132</v>
      </c>
      <c r="B119" s="51" t="s">
        <v>379</v>
      </c>
      <c r="C119" s="55">
        <v>10730</v>
      </c>
      <c r="D119" s="57">
        <f t="shared" si="0"/>
        <v>2.9707613926062268E-3</v>
      </c>
      <c r="E119" s="56"/>
    </row>
    <row r="120" spans="1:5" x14ac:dyDescent="0.2">
      <c r="A120" s="54">
        <v>5133</v>
      </c>
      <c r="B120" s="51" t="s">
        <v>380</v>
      </c>
      <c r="C120" s="55">
        <v>2030</v>
      </c>
      <c r="D120" s="57">
        <f t="shared" si="0"/>
        <v>5.6203593914171861E-4</v>
      </c>
      <c r="E120" s="56"/>
    </row>
    <row r="121" spans="1:5" x14ac:dyDescent="0.2">
      <c r="A121" s="54">
        <v>5134</v>
      </c>
      <c r="B121" s="51" t="s">
        <v>381</v>
      </c>
      <c r="C121" s="55">
        <v>74482.66</v>
      </c>
      <c r="D121" s="57">
        <f t="shared" si="0"/>
        <v>2.0621641262499171E-2</v>
      </c>
      <c r="E121" s="56"/>
    </row>
    <row r="122" spans="1:5" x14ac:dyDescent="0.2">
      <c r="A122" s="54">
        <v>5135</v>
      </c>
      <c r="B122" s="51" t="s">
        <v>382</v>
      </c>
      <c r="C122" s="55">
        <v>11269.6</v>
      </c>
      <c r="D122" s="57">
        <f t="shared" si="0"/>
        <v>3.1201577437199564E-3</v>
      </c>
      <c r="E122" s="56"/>
    </row>
    <row r="123" spans="1:5" x14ac:dyDescent="0.2">
      <c r="A123" s="54">
        <v>5136</v>
      </c>
      <c r="B123" s="51" t="s">
        <v>383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384</v>
      </c>
      <c r="C124" s="55">
        <v>8219</v>
      </c>
      <c r="D124" s="57">
        <f t="shared" si="0"/>
        <v>2.2755533910373323E-3</v>
      </c>
      <c r="E124" s="56"/>
    </row>
    <row r="125" spans="1:5" x14ac:dyDescent="0.2">
      <c r="A125" s="54">
        <v>5138</v>
      </c>
      <c r="B125" s="51" t="s">
        <v>385</v>
      </c>
      <c r="C125" s="55">
        <v>27180.86</v>
      </c>
      <c r="D125" s="57">
        <f t="shared" si="0"/>
        <v>7.5254286585121049E-3</v>
      </c>
      <c r="E125" s="56"/>
    </row>
    <row r="126" spans="1:5" x14ac:dyDescent="0.2">
      <c r="A126" s="54">
        <v>5139</v>
      </c>
      <c r="B126" s="51" t="s">
        <v>386</v>
      </c>
      <c r="C126" s="55">
        <v>103961</v>
      </c>
      <c r="D126" s="57">
        <f t="shared" si="0"/>
        <v>2.878316170892227E-2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87042.38</v>
      </c>
      <c r="D127" s="57">
        <f t="shared" si="0"/>
        <v>2.4098988073118395E-2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392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394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87042.38</v>
      </c>
      <c r="D137" s="57">
        <f t="shared" si="0"/>
        <v>2.4098988073118395E-2</v>
      </c>
      <c r="E137" s="56"/>
    </row>
    <row r="138" spans="1:5" x14ac:dyDescent="0.2">
      <c r="A138" s="54">
        <v>5241</v>
      </c>
      <c r="B138" s="51" t="s">
        <v>396</v>
      </c>
      <c r="C138" s="55">
        <v>29042.38</v>
      </c>
      <c r="D138" s="57">
        <f t="shared" si="0"/>
        <v>8.0408183833550074E-3</v>
      </c>
      <c r="E138" s="56"/>
    </row>
    <row r="139" spans="1:5" x14ac:dyDescent="0.2">
      <c r="A139" s="54">
        <v>5242</v>
      </c>
      <c r="B139" s="51" t="s">
        <v>397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398</v>
      </c>
      <c r="C140" s="55">
        <v>58000</v>
      </c>
      <c r="D140" s="57">
        <f t="shared" si="0"/>
        <v>1.6058169689763389E-2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106836.68</v>
      </c>
      <c r="D160" s="57">
        <f t="shared" si="0"/>
        <v>2.9579336836740522E-2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106836.68</v>
      </c>
      <c r="D167" s="57">
        <f t="shared" si="1"/>
        <v>2.9579336836740522E-2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106836.68</v>
      </c>
      <c r="D169" s="57">
        <f t="shared" si="1"/>
        <v>2.9579336836740522E-2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A218" s="20" t="s">
        <v>625</v>
      </c>
    </row>
    <row r="222" spans="1:5" x14ac:dyDescent="0.2">
      <c r="A222" s="206" t="s">
        <v>664</v>
      </c>
      <c r="B222" s="93"/>
      <c r="C222" s="205" t="s">
        <v>665</v>
      </c>
      <c r="D222" s="93"/>
    </row>
    <row r="223" spans="1:5" x14ac:dyDescent="0.2">
      <c r="A223" s="206" t="s">
        <v>666</v>
      </c>
      <c r="B223" s="93"/>
      <c r="C223" s="205" t="s">
        <v>667</v>
      </c>
      <c r="D223" s="9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55118110236220474" bottom="0.35433070866141736" header="0.31496062992125984" footer="0.31496062992125984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35" sqref="A35:D36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2" t="s">
        <v>662</v>
      </c>
      <c r="B1" s="172"/>
      <c r="C1" s="172"/>
      <c r="D1" s="27" t="s">
        <v>605</v>
      </c>
      <c r="E1" s="28">
        <v>2023</v>
      </c>
    </row>
    <row r="2" spans="1:5" ht="18.95" customHeight="1" x14ac:dyDescent="0.2">
      <c r="A2" s="172" t="s">
        <v>611</v>
      </c>
      <c r="B2" s="172"/>
      <c r="C2" s="172"/>
      <c r="D2" s="27" t="s">
        <v>606</v>
      </c>
      <c r="E2" s="28" t="s">
        <v>608</v>
      </c>
    </row>
    <row r="3" spans="1:5" ht="18.95" customHeight="1" x14ac:dyDescent="0.2">
      <c r="A3" s="172" t="s">
        <v>663</v>
      </c>
      <c r="B3" s="172"/>
      <c r="C3" s="172"/>
      <c r="D3" s="27" t="s">
        <v>607</v>
      </c>
      <c r="E3" s="28">
        <v>1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1560119.94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743503.71</v>
      </c>
    </row>
    <row r="15" spans="1:5" x14ac:dyDescent="0.2">
      <c r="A15" s="33">
        <v>3220</v>
      </c>
      <c r="B15" s="29" t="s">
        <v>469</v>
      </c>
      <c r="C15" s="34">
        <v>2503485.35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  <row r="31" spans="1:3" s="130" customFormat="1" x14ac:dyDescent="0.2"/>
    <row r="32" spans="1:3" s="130" customFormat="1" x14ac:dyDescent="0.2"/>
    <row r="35" spans="1:5" x14ac:dyDescent="0.2">
      <c r="A35" s="206" t="s">
        <v>664</v>
      </c>
      <c r="B35" s="93"/>
      <c r="C35" s="205" t="s">
        <v>665</v>
      </c>
      <c r="D35" s="93"/>
      <c r="E35" s="20"/>
    </row>
    <row r="36" spans="1:5" x14ac:dyDescent="0.2">
      <c r="A36" s="206" t="s">
        <v>666</v>
      </c>
      <c r="B36" s="93"/>
      <c r="C36" s="205" t="s">
        <v>667</v>
      </c>
      <c r="D36" s="93"/>
      <c r="E36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2"/>
  <sheetViews>
    <sheetView workbookViewId="0">
      <selection activeCell="A122" sqref="A1:E122"/>
    </sheetView>
  </sheetViews>
  <sheetFormatPr baseColWidth="10" defaultColWidth="9.140625" defaultRowHeight="11.25" x14ac:dyDescent="0.2"/>
  <cols>
    <col min="1" max="1" width="10" style="29" customWidth="1"/>
    <col min="2" max="2" width="58" style="29" customWidth="1"/>
    <col min="3" max="3" width="10.85546875" style="29" customWidth="1"/>
    <col min="4" max="4" width="10.42578125" style="29" customWidth="1"/>
    <col min="5" max="5" width="8.85546875" style="29" customWidth="1"/>
    <col min="6" max="16384" width="9.140625" style="29"/>
  </cols>
  <sheetData>
    <row r="1" spans="1:5" s="35" customFormat="1" ht="18.95" customHeight="1" x14ac:dyDescent="0.25">
      <c r="A1" s="172" t="s">
        <v>662</v>
      </c>
      <c r="B1" s="172"/>
      <c r="C1" s="172"/>
      <c r="D1" s="27" t="s">
        <v>605</v>
      </c>
      <c r="E1" s="28">
        <v>2023</v>
      </c>
    </row>
    <row r="2" spans="1:5" s="35" customFormat="1" ht="18.95" customHeight="1" x14ac:dyDescent="0.25">
      <c r="A2" s="172" t="s">
        <v>612</v>
      </c>
      <c r="B2" s="172"/>
      <c r="C2" s="172"/>
      <c r="D2" s="27" t="s">
        <v>606</v>
      </c>
      <c r="E2" s="28" t="s">
        <v>608</v>
      </c>
    </row>
    <row r="3" spans="1:5" s="35" customFormat="1" ht="18.95" customHeight="1" x14ac:dyDescent="0.25">
      <c r="A3" s="172" t="s">
        <v>663</v>
      </c>
      <c r="B3" s="172"/>
      <c r="C3" s="172"/>
      <c r="D3" s="27" t="s">
        <v>607</v>
      </c>
      <c r="E3" s="28">
        <v>1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997772.91</v>
      </c>
      <c r="D9" s="34">
        <v>353550.72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627</v>
      </c>
      <c r="C15" s="135">
        <f>SUM(C8:C14)</f>
        <v>997772.91</v>
      </c>
      <c r="D15" s="135">
        <f>SUM(D8:D14)</f>
        <v>353550.72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234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236</v>
      </c>
      <c r="C28" s="135">
        <f>SUM(C29:C36)</f>
        <v>0</v>
      </c>
      <c r="D28" s="135">
        <f>SUM(D29:D36)</f>
        <v>0</v>
      </c>
      <c r="E28" s="130"/>
    </row>
    <row r="29" spans="1:5" x14ac:dyDescent="0.2">
      <c r="A29" s="33">
        <v>1241</v>
      </c>
      <c r="B29" s="29" t="s">
        <v>237</v>
      </c>
      <c r="C29" s="34">
        <v>0</v>
      </c>
      <c r="D29" s="132">
        <v>0</v>
      </c>
      <c r="E29" s="130"/>
    </row>
    <row r="30" spans="1:5" x14ac:dyDescent="0.2">
      <c r="A30" s="33">
        <v>1242</v>
      </c>
      <c r="B30" s="29" t="s">
        <v>238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0</v>
      </c>
      <c r="D43" s="135">
        <f>D20+D28+D37</f>
        <v>0</v>
      </c>
    </row>
    <row r="44" spans="1:5" s="130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629</v>
      </c>
      <c r="C47" s="135">
        <v>743503.71</v>
      </c>
      <c r="D47" s="135">
        <v>83980.25</v>
      </c>
    </row>
    <row r="48" spans="1:5" x14ac:dyDescent="0.2">
      <c r="A48" s="131"/>
      <c r="B48" s="136" t="s">
        <v>617</v>
      </c>
      <c r="C48" s="135">
        <f>C51+C63+C91+C94+C49</f>
        <v>0</v>
      </c>
      <c r="D48" s="135">
        <f>D51+D63+D91+D94+D49</f>
        <v>180547.07</v>
      </c>
    </row>
    <row r="49" spans="1:4" s="130" customFormat="1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424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f>C64+C73+C76+C82</f>
        <v>0</v>
      </c>
      <c r="D63" s="135">
        <f>D64+D73+D76+D82</f>
        <v>180547.07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180547.07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54881.57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118388.4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7277.1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630</v>
      </c>
      <c r="C94" s="135">
        <f>SUM(C95:C99)</f>
        <v>0</v>
      </c>
      <c r="D94" s="135">
        <f>SUM(D95:D99)</f>
        <v>0</v>
      </c>
    </row>
    <row r="95" spans="1:4" x14ac:dyDescent="0.2">
      <c r="A95" s="131">
        <v>2111</v>
      </c>
      <c r="B95" s="130" t="s">
        <v>631</v>
      </c>
      <c r="C95" s="132">
        <v>0</v>
      </c>
      <c r="D95" s="132">
        <v>0</v>
      </c>
    </row>
    <row r="96" spans="1:4" x14ac:dyDescent="0.2">
      <c r="A96" s="131">
        <v>2112</v>
      </c>
      <c r="B96" s="130" t="s">
        <v>632</v>
      </c>
      <c r="C96" s="132">
        <v>0</v>
      </c>
      <c r="D96" s="132">
        <v>0</v>
      </c>
    </row>
    <row r="97" spans="1:4" x14ac:dyDescent="0.2">
      <c r="A97" s="131">
        <v>2112</v>
      </c>
      <c r="B97" s="130" t="s">
        <v>633</v>
      </c>
      <c r="C97" s="132">
        <v>0</v>
      </c>
      <c r="D97" s="132">
        <v>0</v>
      </c>
    </row>
    <row r="98" spans="1:4" x14ac:dyDescent="0.2">
      <c r="A98" s="131">
        <v>2115</v>
      </c>
      <c r="B98" s="130" t="s">
        <v>634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652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0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352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637</v>
      </c>
      <c r="C112" s="135">
        <f>SUM(C113:C121)</f>
        <v>0</v>
      </c>
      <c r="D112" s="135">
        <f>SUM(D113:D121)</f>
        <v>0</v>
      </c>
    </row>
    <row r="113" spans="1:4" x14ac:dyDescent="0.2">
      <c r="A113" s="131">
        <v>1124</v>
      </c>
      <c r="B113" s="141" t="s">
        <v>638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641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643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644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645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646</v>
      </c>
      <c r="C121" s="132">
        <v>0</v>
      </c>
      <c r="D121" s="132">
        <v>0</v>
      </c>
    </row>
    <row r="122" spans="1:4" x14ac:dyDescent="0.2">
      <c r="A122" s="131"/>
      <c r="B122" s="143" t="s">
        <v>647</v>
      </c>
      <c r="C122" s="135">
        <f>C47+C48+C100-C106-C109</f>
        <v>743503.71</v>
      </c>
      <c r="D122" s="135">
        <f>D47+D48+D100-D106-D109</f>
        <v>264527.32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55118110236220474" header="0.31496062992125984" footer="0.31496062992125984"/>
  <pageSetup scale="9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cp:lastPrinted>2023-04-28T16:33:28Z</cp:lastPrinted>
  <dcterms:created xsi:type="dcterms:W3CDTF">2012-12-11T20:36:24Z</dcterms:created>
  <dcterms:modified xsi:type="dcterms:W3CDTF">2023-04-28T16:33:29Z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