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0CDDF044-90FD-43CE-84DC-5F077CD94B0D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<sst xmlns="http://schemas.openxmlformats.org/spreadsheetml/2006/main" count="891" uniqueCount="607">
  <si>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</si>
  <si>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</si>
  <si>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</si>
  <si>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</si>
  <si>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</si>
  <si>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</si>
  <si>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</si>
  <si>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</si>
  <si>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</si>
  <si>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</si>
  <si>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</si>
  <si>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</si>
  <si>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</si>
  <si>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</si>
  <si>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</si>
  <si>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</si>
  <si>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</si>
  <si>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</si>
  <si>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</si>
  <si>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</si>
  <si>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</si>
  <si>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</si>
  <si>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</si>
  <si>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</si>
  <si>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</si>
  <si>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</si>
  <si>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</si>
  <si>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</si>
  <si>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</si>
  <si>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</si>
  <si>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</si>
  <si>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</si>
  <si>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</si>
  <si>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</si>
  <si>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</si>
  <si>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</si>
  <si>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</si>
  <si>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</si>
  <si>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</si>
  <si>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</si>
  <si>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</si>
  <si>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</si>
  <si>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</si>
  <si>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</si>
  <si>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</si>
  <si>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</si>
  <si>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</si>
  <si>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</si>
  <si>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</si>
  <si>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</si>
  <si>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</si>
  <si>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</si>
  <si>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</si>
  <si>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</si>
  <si>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</si>
  <si>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</si>
  <si>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</si>
  <si>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</si>
  <si>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</si>
  <si>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</si>
  <si>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</si>
  <si>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</si>
  <si>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</si>
  <si>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</si>
  <si>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</si>
  <si>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</si>
  <si>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</si>
  <si>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</si>
  <si>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</si>
  <si>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</si>
  <si>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</si>
  <si>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</si>
  <si>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</si>
  <si>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</si>
  <si>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</si>
  <si>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</si>
  <si>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</si>
  <si>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</si>
  <si>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</si>
  <si>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</si>
  <si>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</si>
  <si>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</si>
  <si>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</si>
  <si>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</si>
  <si>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</si>
  <si>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</si>
  <si>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</si>
  <si>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</si>
  <si>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</si>
  <si>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</si>
  <si>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</si>
  <si>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</si>
  <si>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</si>
  <si>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</si>
  <si>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</si>
  <si>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</si>
  <si>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</si>
  <si>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</si>
  <si>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</si>
  <si>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</si>
  <si>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</si>
  <si>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</si>
  <si>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</si>
  <si>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</si>
  <si>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</si>
  <si>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</si>
  <si>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</si>
  <si>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</si>
  <si>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</si>
  <si>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</si>
  <si>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</si>
  <si>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</si>
  <si>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</si>
  <si>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</si>
  <si>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</si>
  <si>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</si>
  <si>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</si>
  <si>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</si>
  <si>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</si>
  <si>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</si>
  <si>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</si>
  <si>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</si>
  <si>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</si>
  <si>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</si>
  <si>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</si>
  <si>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</si>
  <si>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</si>
  <si>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</si>
  <si>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</si>
  <si>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</si>
  <si>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</si>
  <si>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</si>
  <si>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</si>
  <si>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</si>
  <si>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</si>
  <si>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</si>
  <si>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</si>
  <si>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</si>
  <si>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</si>
  <si>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</si>
  <si>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</si>
  <si>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</si>
  <si>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</si>
  <si>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</si>
  <si>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</si>
  <si>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</si>
  <si>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</si>
  <si>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</si>
  <si>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</si>
  <si>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</si>
  <si>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</si>
  <si>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</si>
  <si>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</si>
  <si>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</si>
  <si>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</si>
  <si>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</si>
  <si>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</si>
  <si>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</si>
  <si>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</si>
  <si>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</si>
  <si>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</si>
  <si>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</si>
  <si>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</si>
  <si>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</si>
  <si>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</si>
  <si>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</si>
  <si>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</si>
  <si>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</si>
  <si>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</si>
  <si>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</si>
  <si>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</si>
  <si>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</si>
  <si>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</si>
  <si>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</si>
  <si>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</si>
  <si>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</si>
  <si>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</si>
  <si>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</si>
  <si>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</si>
  <si>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</si>
  <si>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</si>
  <si>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</si>
  <si>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</si>
  <si>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</si>
  <si>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</si>
  <si>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</si>
  <si>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</si>
  <si>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</si>
  <si>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</si>
  <si>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</si>
  <si>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</si>
  <si>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</si>
  <si>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</si>
  <si>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</si>
  <si>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</si>
  <si>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</si>
  <si>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</si>
  <si>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</si>
  <si>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</si>
  <si>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</si>
  <si>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</si>
  <si>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</si>
  <si>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</si>
  <si>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</si>
  <si>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</si>
  <si>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</si>
  <si>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</si>
  <si>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</si>
  <si>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</si>
  <si>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</si>
  <si>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</si>
  <si>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</si>
  <si>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</si>
  <si>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</si>
  <si>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</si>
  <si>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</si>
  <si>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</si>
  <si>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</si>
  <si>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</si>
  <si>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</si>
  <si>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</si>
  <si>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</si>
  <si>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</si>
  <si>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</si>
  <si>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</si>
  <si>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</si>
  <si>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</si>
  <si>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</si>
  <si>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</si>
  <si>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</si>
  <si>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</si>
  <si>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</si>
  <si>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</si>
  <si>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</si>
  <si>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</si>
  <si>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</si>
  <si>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</si>
  <si>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</si>
  <si>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</si>
  <si>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</si>
  <si>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</si>
  <si>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</si>
  <si>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</si>
  <si>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</si>
  <si>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</si>
  <si>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</si>
  <si>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</si>
  <si>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</si>
  <si>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</si>
  <si>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</si>
  <si>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</si>
  <si>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</si>
  <si>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</si>
  <si>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</si>
  <si>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</si>
  <si>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</si>
  <si>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</si>
  <si>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</si>
  <si>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</si>
  <si>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</si>
  <si>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</si>
  <si>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</si>
  <si>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</si>
  <si>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</si>
  <si>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</si>
  <si>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</si>
  <si>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</si>
  <si>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</si>
  <si>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</si>
  <si>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</si>
  <si>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</si>
  <si>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</si>
  <si>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</si>
  <si>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</si>
  <si>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</si>
  <si>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</si>
  <si>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</si>
  <si>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</si>
  <si>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</si>
  <si>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</si>
  <si>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</si>
  <si>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</si>
  <si>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</si>
  <si>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</si>
  <si>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</si>
  <si>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</si>
  <si>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</si>
  <si>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</si>
  <si>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</si>
  <si>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</si>
  <si>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</si>
  <si>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</si>
  <si>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</si>
  <si>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</si>
  <si>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</si>
  <si>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</si>
  <si>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</si>
  <si>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</si>
  <si>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</si>
  <si>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</si>
  <si>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</si>
  <si>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</si>
  <si>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</si>
  <si>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</si>
  <si>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</si>
  <si>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</si>
  <si>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</si>
  <si>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</si>
  <si>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</si>
  <si>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</si>
  <si>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</si>
  <si>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</si>
  <si>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</si>
  <si>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</si>
  <si>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</si>
  <si>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</si>
  <si>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</si>
  <si>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</si>
  <si>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</si>
  <si>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</si>
  <si>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</si>
  <si>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</si>
  <si>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</si>
  <si>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</si>
  <si>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</si>
  <si>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</si>
  <si>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</si>
  <si>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</si>
  <si>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</si>
  <si>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</si>
  <si>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</si>
  <si>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</si>
  <si>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</si>
  <si>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</si>
  <si>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</si>
  <si>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</si>
  <si>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</si>
  <si>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</si>
  <si>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</si>
  <si>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</si>
  <si>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</si>
  <si>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</si>
  <si>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</si>
  <si>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</si>
  <si>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</si>
  <si>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</si>
  <si>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</si>
  <si>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</si>
  <si>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</si>
  <si>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</si>
  <si>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</si>
  <si>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</si>
  <si>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</si>
  <si>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</si>
  <si>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</si>
  <si>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</si>
  <si>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</si>
  <si>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</si>
  <si>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</si>
  <si>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</si>
  <si>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</si>
  <si>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</si>
  <si>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</si>
  <si>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</si>
  <si>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</si>
  <si>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</si>
  <si>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</si>
  <si>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</si>
  <si>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</si>
  <si>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</si>
  <si>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</si>
  <si>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</si>
  <si>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</si>
  <si>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</si>
  <si>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</si>
  <si>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</si>
  <si>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</si>
  <si>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</si>
  <si>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</si>
  <si>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</si>
  <si>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</si>
  <si>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</si>
  <si>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</si>
  <si>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</si>
  <si>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</si>
  <si>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</si>
  <si>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</si>
  <si>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</si>
  <si>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</si>
  <si>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</si>
  <si>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</si>
  <si>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</si>
  <si>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</si>
  <si>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</si>
  <si>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</si>
  <si>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</si>
  <si>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</si>
  <si>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</si>
  <si>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</si>
  <si>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</si>
  <si>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</si>
  <si>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</si>
  <si>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</si>
  <si>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</si>
  <si>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</si>
  <si>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</si>
  <si>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</si>
  <si>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</si>
  <si>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</si>
  <si>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</si>
  <si>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</si>
  <si>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</si>
  <si>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</si>
  <si>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</si>
  <si>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</si>
  <si>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</si>
  <si>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</si>
  <si>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</si>
  <si>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</si>
  <si>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</si>
  <si>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</si>
  <si>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</si>
  <si>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</si>
  <si>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</si>
  <si>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</si>
  <si>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</si>
  <si>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</si>
  <si>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</si>
  <si>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</si>
  <si>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</si>
  <si>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</si>
  <si>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</si>
  <si>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</si>
  <si>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</si>
  <si>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</si>
  <si>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</si>
  <si>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</si>
  <si>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</si>
  <si>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</si>
  <si>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</si>
  <si>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</si>
  <si>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</si>
  <si>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</si>
  <si>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</si>
  <si>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</si>
  <si>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</si>
  <si>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</si>
  <si>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</si>
  <si>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</si>
  <si>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</si>
  <si>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</si>
  <si>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</si>
  <si>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</si>
  <si>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</si>
  <si>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</si>
  <si>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</si>
  <si>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</si>
  <si>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</si>
  <si>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</si>
  <si>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</si>
  <si>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</si>
  <si>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</si>
  <si>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</si>
  <si>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</si>
  <si>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</si>
  <si>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</si>
  <si>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</si>
  <si>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</si>
  <si>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</si>
  <si>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</si>
  <si>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</si>
  <si>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</si>
  <si>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</si>
  <si>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</si>
  <si>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</si>
  <si>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</si>
  <si>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</si>
  <si>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</si>
  <si>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</si>
  <si>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</si>
  <si>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</si>
  <si>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</si>
  <si>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</si>
  <si>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</si>
  <si>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</si>
  <si>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</si>
  <si>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</si>
  <si>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</si>
  <si>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</si>
  <si>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</si>
  <si>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</si>
  <si>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</si>
  <si>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</si>
  <si>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</si>
  <si>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</si>
  <si>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</si>
  <si>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</si>
  <si>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</si>
  <si>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</si>
  <si>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</si>
  <si>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</si>
  <si>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</si>
  <si>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</si>
  <si>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</si>
  <si>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</si>
  <si>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</si>
  <si>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</si>
  <si>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</si>
  <si>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</si>
  <si>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</si>
  <si>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</si>
  <si>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</si>
  <si>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</si>
  <si>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</si>
  <si>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</si>
  <si>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</si>
  <si>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</si>
  <si>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</si>
  <si>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</si>
  <si>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</si>
  <si>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</si>
  <si>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</si>
  <si>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</si>
  <si>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</si>
  <si>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</si>
  <si>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</si>
  <si>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</si>
  <si>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</si>
  <si>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</si>
  <si>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</si>
  <si>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</si>
  <si>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</si>
  <si>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</si>
  <si>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</si>
  <si>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</si>
  <si>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</si>
  <si>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</si>
  <si>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</si>
  <si>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</si>
  <si>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</si>
  <si>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</si>
  <si>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</si>
  <si>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</si>
  <si>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</si>
  <si>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</si>
  <si>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</si>
  <si>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</si>
  <si>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</si>
  <si>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</si>
  <si>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</si>
  <si>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</si>
  <si>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</si>
  <si>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</si>
  <si>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</si>
  <si>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</si>
  <si>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</si>
  <si>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</si>
  <si>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</si>
  <si>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</si>
  <si>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</si>
  <si>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</si>
  <si>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</si>
  <si>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</si>
  <si>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</si>
  <si>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</si>
  <si>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</si>
  <si>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</si>
  <si>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</si>
  <si>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</si>
  <si>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</si>
  <si>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</si>
  <si>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</si>
  <si>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</si>
  <si>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</si>
  <si>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</si>
  <si>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</si>
  <si>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</si>
  <si>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</si>
  <si>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</si>
  <si>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</si>
  <si>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</si>
  <si>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</si>
  <si>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</si>
  <si>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</si>
  <si>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</si>
  <si>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</si>
  <si>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</si>
  <si>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</si>
  <si>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</si>
  <si>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</si>
  <si>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</si>
  <si>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</si>
  <si>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</si>
  <si>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</si>
  <si>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</si>
  <si>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</si>
  <si>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</si>
  <si>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</si>
  <si>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</si>
  <si>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</si>
  <si>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Comité Municipal de Agua Potable y Alcantarillado de Apaseo el Grande, Gto.</t>
  </si>
  <si>
    <t>Del 1 de Enero al 31 de Diciembre de 2024</t>
  </si>
  <si>
    <t>DIRECTOR GENERAL</t>
  </si>
  <si>
    <t>CONTADORA GENERAL</t>
  </si>
  <si>
    <t>AXEL PEDRO OLVERA VALDES</t>
  </si>
  <si>
    <t xml:space="preserve">C.P. BLANCA BIBIANA VILLEGAS LUNA 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</si>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</sst>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3"/>
  <sheetViews>
    <sheetView zoomScaleNormal="100" zoomScaleSheetLayoutView="100" workbookViewId="0">
      <pane ySplit="5" topLeftCell="A39" activePane="bottomLeft" state="frozen"/>
      <selection activeCell="A14" sqref="A14:B14"/>
      <selection pane="bottomLeft" activeCell="A55" sqref="A1:E5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52" spans="1:3" x14ac:dyDescent="0.2">
      <c r="A52" s="160" t="s">
        <v>602</v>
      </c>
      <c r="C52" s="160" t="s">
        <v>603</v>
      </c>
    </row>
    <row r="53" spans="1:3" x14ac:dyDescent="0.2">
      <c r="A53" s="160" t="s">
        <v>604</v>
      </c>
      <c r="C53" s="160" t="s">
        <v>605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3"/>
  <sheetViews>
    <sheetView zoomScaleNormal="100" workbookViewId="0">
      <selection activeCell="A225" sqref="A1:E22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69932835.330000013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69865761.540000007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4195315.91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4195315.91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65670445.630000003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65670445.630000003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67073.789999999994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67073.789999999994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67073.789999999994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56681129.139999993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53963058.709999993</v>
      </c>
      <c r="D95" s="124">
        <f>C95/$C$94</f>
        <v>0.95204628998680529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21846438.73</v>
      </c>
      <c r="D96" s="124">
        <f t="shared" ref="D96:D159" si="0">C96/$C$94</f>
        <v>0.38542702062339335</v>
      </c>
      <c r="E96" s="42"/>
    </row>
    <row r="97" spans="1:5" x14ac:dyDescent="0.2">
      <c r="A97" s="44">
        <v>5111</v>
      </c>
      <c r="B97" s="42" t="s">
        <v>279</v>
      </c>
      <c r="C97" s="45">
        <v>10839753.550000001</v>
      </c>
      <c r="D97" s="46">
        <f t="shared" si="0"/>
        <v>0.19124095998910445</v>
      </c>
      <c r="E97" s="42"/>
    </row>
    <row r="98" spans="1:5" x14ac:dyDescent="0.2">
      <c r="A98" s="44">
        <v>5112</v>
      </c>
      <c r="B98" s="42" t="s">
        <v>280</v>
      </c>
      <c r="C98" s="45">
        <v>1882619</v>
      </c>
      <c r="D98" s="46">
        <f t="shared" si="0"/>
        <v>3.3214211300378486E-2</v>
      </c>
      <c r="E98" s="42"/>
    </row>
    <row r="99" spans="1:5" x14ac:dyDescent="0.2">
      <c r="A99" s="44">
        <v>5113</v>
      </c>
      <c r="B99" s="42" t="s">
        <v>281</v>
      </c>
      <c r="C99" s="45">
        <v>2541653</v>
      </c>
      <c r="D99" s="46">
        <f t="shared" si="0"/>
        <v>4.4841255609467917E-2</v>
      </c>
      <c r="E99" s="42"/>
    </row>
    <row r="100" spans="1:5" x14ac:dyDescent="0.2">
      <c r="A100" s="44">
        <v>5114</v>
      </c>
      <c r="B100" s="42" t="s">
        <v>282</v>
      </c>
      <c r="C100" s="45">
        <v>2642936.2000000002</v>
      </c>
      <c r="D100" s="46">
        <f t="shared" si="0"/>
        <v>4.6628150146269309E-2</v>
      </c>
      <c r="E100" s="42"/>
    </row>
    <row r="101" spans="1:5" x14ac:dyDescent="0.2">
      <c r="A101" s="44">
        <v>5115</v>
      </c>
      <c r="B101" s="42" t="s">
        <v>283</v>
      </c>
      <c r="C101" s="45">
        <v>623194.98</v>
      </c>
      <c r="D101" s="46">
        <f t="shared" si="0"/>
        <v>1.099475238859012E-2</v>
      </c>
      <c r="E101" s="42"/>
    </row>
    <row r="102" spans="1:5" x14ac:dyDescent="0.2">
      <c r="A102" s="44">
        <v>5116</v>
      </c>
      <c r="B102" s="42" t="s">
        <v>284</v>
      </c>
      <c r="C102" s="45">
        <v>3316282</v>
      </c>
      <c r="D102" s="46">
        <f t="shared" si="0"/>
        <v>5.8507691189583107E-2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12113093.069999998</v>
      </c>
      <c r="D103" s="124">
        <f t="shared" si="0"/>
        <v>0.21370592389013934</v>
      </c>
      <c r="E103" s="42"/>
    </row>
    <row r="104" spans="1:5" x14ac:dyDescent="0.2">
      <c r="A104" s="44">
        <v>5121</v>
      </c>
      <c r="B104" s="42" t="s">
        <v>286</v>
      </c>
      <c r="C104" s="45">
        <v>521638.31</v>
      </c>
      <c r="D104" s="46">
        <f t="shared" si="0"/>
        <v>9.2030331419752677E-3</v>
      </c>
      <c r="E104" s="42"/>
    </row>
    <row r="105" spans="1:5" x14ac:dyDescent="0.2">
      <c r="A105" s="44">
        <v>5122</v>
      </c>
      <c r="B105" s="42" t="s">
        <v>287</v>
      </c>
      <c r="C105" s="45">
        <v>106369.18</v>
      </c>
      <c r="D105" s="46">
        <f t="shared" si="0"/>
        <v>1.8766242242153049E-3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8919812.4700000007</v>
      </c>
      <c r="D107" s="46">
        <f t="shared" si="0"/>
        <v>0.15736829179899436</v>
      </c>
      <c r="E107" s="42"/>
    </row>
    <row r="108" spans="1:5" x14ac:dyDescent="0.2">
      <c r="A108" s="44">
        <v>5125</v>
      </c>
      <c r="B108" s="42" t="s">
        <v>290</v>
      </c>
      <c r="C108" s="45">
        <v>365557.79</v>
      </c>
      <c r="D108" s="46">
        <f t="shared" si="0"/>
        <v>6.4493738135859586E-3</v>
      </c>
      <c r="E108" s="42"/>
    </row>
    <row r="109" spans="1:5" x14ac:dyDescent="0.2">
      <c r="A109" s="44">
        <v>5126</v>
      </c>
      <c r="B109" s="42" t="s">
        <v>291</v>
      </c>
      <c r="C109" s="45">
        <v>1398330.44</v>
      </c>
      <c r="D109" s="46">
        <f t="shared" si="0"/>
        <v>2.4670123217661787E-2</v>
      </c>
      <c r="E109" s="42"/>
    </row>
    <row r="110" spans="1:5" x14ac:dyDescent="0.2">
      <c r="A110" s="44">
        <v>5127</v>
      </c>
      <c r="B110" s="42" t="s">
        <v>292</v>
      </c>
      <c r="C110" s="45">
        <v>159538.26</v>
      </c>
      <c r="D110" s="46">
        <f t="shared" si="0"/>
        <v>2.8146627002780282E-3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641846.62</v>
      </c>
      <c r="D112" s="46">
        <f t="shared" si="0"/>
        <v>1.1323814993428695E-2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20003526.91</v>
      </c>
      <c r="D113" s="124">
        <f t="shared" si="0"/>
        <v>0.35291334547327269</v>
      </c>
      <c r="E113" s="42"/>
    </row>
    <row r="114" spans="1:5" x14ac:dyDescent="0.2">
      <c r="A114" s="44">
        <v>5131</v>
      </c>
      <c r="B114" s="42" t="s">
        <v>296</v>
      </c>
      <c r="C114" s="45">
        <v>9794232.5800000001</v>
      </c>
      <c r="D114" s="46">
        <f t="shared" si="0"/>
        <v>0.17279529763439716</v>
      </c>
      <c r="E114" s="42"/>
    </row>
    <row r="115" spans="1:5" x14ac:dyDescent="0.2">
      <c r="A115" s="44">
        <v>5132</v>
      </c>
      <c r="B115" s="42" t="s">
        <v>297</v>
      </c>
      <c r="C115" s="45">
        <v>48946.57</v>
      </c>
      <c r="D115" s="46">
        <f t="shared" si="0"/>
        <v>8.635426065543621E-4</v>
      </c>
      <c r="E115" s="42"/>
    </row>
    <row r="116" spans="1:5" x14ac:dyDescent="0.2">
      <c r="A116" s="44">
        <v>5133</v>
      </c>
      <c r="B116" s="42" t="s">
        <v>298</v>
      </c>
      <c r="C116" s="45">
        <v>1191122.81</v>
      </c>
      <c r="D116" s="46">
        <f t="shared" si="0"/>
        <v>2.1014450983465362E-2</v>
      </c>
      <c r="E116" s="42"/>
    </row>
    <row r="117" spans="1:5" x14ac:dyDescent="0.2">
      <c r="A117" s="44">
        <v>5134</v>
      </c>
      <c r="B117" s="42" t="s">
        <v>299</v>
      </c>
      <c r="C117" s="45">
        <v>1936726.1</v>
      </c>
      <c r="D117" s="46">
        <f t="shared" si="0"/>
        <v>3.4168798846903145E-2</v>
      </c>
      <c r="E117" s="42"/>
    </row>
    <row r="118" spans="1:5" x14ac:dyDescent="0.2">
      <c r="A118" s="44">
        <v>5135</v>
      </c>
      <c r="B118" s="42" t="s">
        <v>300</v>
      </c>
      <c r="C118" s="45">
        <v>3065607.82</v>
      </c>
      <c r="D118" s="46">
        <f t="shared" si="0"/>
        <v>5.4085157909047263E-2</v>
      </c>
      <c r="E118" s="42"/>
    </row>
    <row r="119" spans="1:5" x14ac:dyDescent="0.2">
      <c r="A119" s="44">
        <v>5136</v>
      </c>
      <c r="B119" s="42" t="s">
        <v>301</v>
      </c>
      <c r="C119" s="45">
        <v>84039.44</v>
      </c>
      <c r="D119" s="46">
        <f t="shared" si="0"/>
        <v>1.4826705338283953E-3</v>
      </c>
      <c r="E119" s="42"/>
    </row>
    <row r="120" spans="1:5" x14ac:dyDescent="0.2">
      <c r="A120" s="44">
        <v>5137</v>
      </c>
      <c r="B120" s="42" t="s">
        <v>302</v>
      </c>
      <c r="C120" s="45">
        <v>44201.53</v>
      </c>
      <c r="D120" s="46">
        <f t="shared" si="0"/>
        <v>7.7982797221318732E-4</v>
      </c>
      <c r="E120" s="42"/>
    </row>
    <row r="121" spans="1:5" x14ac:dyDescent="0.2">
      <c r="A121" s="44">
        <v>5138</v>
      </c>
      <c r="B121" s="42" t="s">
        <v>303</v>
      </c>
      <c r="C121" s="45">
        <v>525101.64</v>
      </c>
      <c r="D121" s="46">
        <f t="shared" si="0"/>
        <v>9.2641351357525218E-3</v>
      </c>
      <c r="E121" s="42"/>
    </row>
    <row r="122" spans="1:5" x14ac:dyDescent="0.2">
      <c r="A122" s="44">
        <v>5139</v>
      </c>
      <c r="B122" s="42" t="s">
        <v>304</v>
      </c>
      <c r="C122" s="45">
        <v>3313548.42</v>
      </c>
      <c r="D122" s="46">
        <f t="shared" si="0"/>
        <v>5.8459463851111282E-2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2718070.4299999997</v>
      </c>
      <c r="D181" s="124">
        <f t="shared" si="1"/>
        <v>4.7953710013194706E-2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2718070.4299999997</v>
      </c>
      <c r="D182" s="124">
        <f t="shared" si="1"/>
        <v>4.7953710013194706E-2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2499778.36</v>
      </c>
      <c r="D187" s="46">
        <f t="shared" si="1"/>
        <v>4.4102479924591001E-2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218292.07</v>
      </c>
      <c r="D189" s="46">
        <f t="shared" si="1"/>
        <v>3.8512300886037014E-3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22" spans="1:5" x14ac:dyDescent="0.2">
      <c r="B222" s="160" t="s">
        <v>602</v>
      </c>
      <c r="C222" s="160" t="s">
        <v>603</v>
      </c>
      <c r="D222" s="1"/>
    </row>
    <row r="223" spans="1:5" x14ac:dyDescent="0.2">
      <c r="B223" s="160" t="s">
        <v>604</v>
      </c>
      <c r="C223" s="160" t="s">
        <v>605</v>
      </c>
      <c r="D223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0"/>
  <sheetViews>
    <sheetView zoomScale="80" zoomScaleNormal="80" workbookViewId="0">
      <selection activeCell="A181" sqref="A1:J18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36883714.729999997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1206.44</v>
      </c>
      <c r="D15" s="18">
        <v>1202.49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47557.49</v>
      </c>
      <c r="D20" s="18">
        <v>47557.49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33697.199999999997</v>
      </c>
      <c r="D21" s="18">
        <v>33697.199999999997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9574848.1999999993</v>
      </c>
      <c r="D23" s="18">
        <v>9574848.1999999993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188893.25</v>
      </c>
    </row>
    <row r="42" spans="1:8" x14ac:dyDescent="0.2">
      <c r="A42" s="16">
        <v>1151</v>
      </c>
      <c r="B42" s="14" t="s">
        <v>144</v>
      </c>
      <c r="C42" s="18">
        <v>188893.25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52466632.509999998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1416000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411756.42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41617933.869999997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9020942.2200000007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42398899.780000001</v>
      </c>
      <c r="D64" s="18">
        <f t="shared" ref="D64:E64" si="0">SUM(D65:D72)</f>
        <v>2499778.36</v>
      </c>
      <c r="E64" s="18">
        <f t="shared" si="0"/>
        <v>27354879.02</v>
      </c>
    </row>
    <row r="65" spans="1:9" x14ac:dyDescent="0.2">
      <c r="A65" s="16">
        <v>1241</v>
      </c>
      <c r="B65" s="14" t="s">
        <v>157</v>
      </c>
      <c r="C65" s="18">
        <v>2644082.4300000002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68725.56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18529173.129999999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60583.94</v>
      </c>
      <c r="D69" s="18">
        <v>2499778.36</v>
      </c>
      <c r="E69" s="18">
        <v>27354879.02</v>
      </c>
    </row>
    <row r="70" spans="1:9" x14ac:dyDescent="0.2">
      <c r="A70" s="16">
        <v>1246</v>
      </c>
      <c r="B70" s="14" t="s">
        <v>162</v>
      </c>
      <c r="C70" s="18">
        <v>20978434.719999999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117900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2437668.54</v>
      </c>
      <c r="D76" s="18">
        <f>SUM(D77:D81)</f>
        <v>157100.60999999999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866662.43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1571006.11</v>
      </c>
      <c r="D80" s="18">
        <v>157100.60999999999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3102230.28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3102230.28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1453707.36</v>
      </c>
      <c r="D110" s="18">
        <f>SUM(D111:D119)</f>
        <v>1453707.36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102311.15</v>
      </c>
      <c r="D112" s="18">
        <f t="shared" ref="D112:D119" si="1">C112</f>
        <v>102311.15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542618.81000000006</v>
      </c>
      <c r="D117" s="18">
        <f t="shared" si="1"/>
        <v>542618.81000000006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808777.4</v>
      </c>
      <c r="D119" s="18">
        <f t="shared" si="1"/>
        <v>808777.4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9" spans="2:4" x14ac:dyDescent="0.2">
      <c r="B179" s="160" t="s">
        <v>602</v>
      </c>
      <c r="D179" s="160" t="s">
        <v>603</v>
      </c>
    </row>
    <row r="180" spans="2:4" x14ac:dyDescent="0.2">
      <c r="B180" s="160" t="s">
        <v>604</v>
      </c>
      <c r="D180" s="160" t="s">
        <v>605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9"/>
  <sheetViews>
    <sheetView workbookViewId="0">
      <selection activeCell="A40" sqref="A1:E4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842981.52</v>
      </c>
    </row>
    <row r="10" spans="1:5" x14ac:dyDescent="0.2">
      <c r="A10" s="27">
        <v>3120</v>
      </c>
      <c r="B10" s="23" t="s">
        <v>383</v>
      </c>
      <c r="C10" s="28">
        <v>99700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13251706.189999999</v>
      </c>
    </row>
    <row r="16" spans="1:5" x14ac:dyDescent="0.2">
      <c r="A16" s="27">
        <v>3220</v>
      </c>
      <c r="B16" s="23" t="s">
        <v>387</v>
      </c>
      <c r="C16" s="28">
        <v>104302666.98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8" spans="2:5" x14ac:dyDescent="0.2">
      <c r="B38" s="160" t="s">
        <v>602</v>
      </c>
      <c r="C38" s="14"/>
      <c r="D38" s="160" t="s">
        <v>603</v>
      </c>
      <c r="E38" s="14"/>
    </row>
    <row r="39" spans="2:5" x14ac:dyDescent="0.2">
      <c r="B39" s="160" t="s">
        <v>604</v>
      </c>
      <c r="C39" s="14"/>
      <c r="D39" s="160" t="s">
        <v>605</v>
      </c>
      <c r="E39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5"/>
  <sheetViews>
    <sheetView zoomScale="130" zoomScaleNormal="130" workbookViewId="0">
      <selection activeCell="A157" sqref="A1:E15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791424.12</v>
      </c>
      <c r="D10" s="28">
        <v>334064.74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36883714.729999997</v>
      </c>
      <c r="D12" s="28">
        <v>36195323.210000001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37675138.849999994</v>
      </c>
      <c r="D16" s="84">
        <f>SUM(D9:D15)</f>
        <v>36529387.950000003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6175235.0599999996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6175235.0599999996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6531639.5700000003</v>
      </c>
      <c r="D29" s="84">
        <f>SUM(D30:D37)</f>
        <v>565188.52</v>
      </c>
    </row>
    <row r="30" spans="1:4" x14ac:dyDescent="0.2">
      <c r="A30" s="27">
        <v>1241</v>
      </c>
      <c r="B30" s="23" t="s">
        <v>157</v>
      </c>
      <c r="C30" s="28">
        <v>195672.38</v>
      </c>
      <c r="D30" s="28">
        <v>148639.94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4076714.65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2259252.54</v>
      </c>
      <c r="D35" s="28">
        <v>298648.58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117900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1571006.11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1571006.11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12706874.629999999</v>
      </c>
      <c r="D44" s="84">
        <f>D21+D29+D38</f>
        <v>2136194.63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13251706.189999999</v>
      </c>
      <c r="D48" s="84">
        <v>19758645.829999998</v>
      </c>
    </row>
    <row r="49" spans="1:4" x14ac:dyDescent="0.2">
      <c r="A49" s="27"/>
      <c r="B49" s="85" t="s">
        <v>509</v>
      </c>
      <c r="C49" s="84">
        <f>C54+C66+C94+C97+C50</f>
        <v>2812665.4299999997</v>
      </c>
      <c r="D49" s="84">
        <f>D54+D66+D94+D97+D50</f>
        <v>2210728.08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2718070.4299999997</v>
      </c>
      <c r="D66" s="84">
        <f>D67+D76+D79+D85</f>
        <v>2127733.08</v>
      </c>
    </row>
    <row r="67" spans="1:4" x14ac:dyDescent="0.2">
      <c r="A67" s="27">
        <v>5510</v>
      </c>
      <c r="B67" s="23" t="s">
        <v>357</v>
      </c>
      <c r="C67" s="28">
        <f>SUM(C68:C75)</f>
        <v>2718070.4299999997</v>
      </c>
      <c r="D67" s="28">
        <f>SUM(D68:D75)</f>
        <v>2127733.08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2499778.36</v>
      </c>
      <c r="D72" s="28">
        <v>2012276.93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218292.07</v>
      </c>
      <c r="D74" s="28">
        <v>115456.15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94595</v>
      </c>
      <c r="D97" s="84">
        <f>SUM(D98:D102)</f>
        <v>82995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94595</v>
      </c>
      <c r="D100" s="28">
        <v>82995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5" x14ac:dyDescent="0.2">
      <c r="A145" s="27"/>
      <c r="B145" s="91" t="s">
        <v>538</v>
      </c>
      <c r="C145" s="84">
        <f>C48+C49+C103-C109-C112</f>
        <v>16064371.619999999</v>
      </c>
      <c r="D145" s="84">
        <f>D48+D49+D103-D109-D112</f>
        <v>21969373.909999996</v>
      </c>
    </row>
    <row r="147" spans="1:5" x14ac:dyDescent="0.2">
      <c r="B147" s="23" t="s">
        <v>517</v>
      </c>
    </row>
    <row r="154" spans="1:5" x14ac:dyDescent="0.2">
      <c r="B154" s="160" t="s">
        <v>602</v>
      </c>
      <c r="C154" s="14"/>
      <c r="D154" s="160" t="s">
        <v>603</v>
      </c>
      <c r="E154" s="14"/>
    </row>
    <row r="155" spans="1:5" x14ac:dyDescent="0.2">
      <c r="B155" s="160" t="s">
        <v>604</v>
      </c>
      <c r="C155" s="14"/>
      <c r="D155" s="160" t="s">
        <v>605</v>
      </c>
      <c r="E155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1"/>
  <sheetViews>
    <sheetView showGridLines="0" workbookViewId="0">
      <selection activeCell="A32" sqref="A1:E32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69932835.329999998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69932835.329999998</v>
      </c>
    </row>
    <row r="23" spans="1:3" x14ac:dyDescent="0.2">
      <c r="B23" s="31" t="s">
        <v>517</v>
      </c>
    </row>
    <row r="30" spans="1:3" x14ac:dyDescent="0.2">
      <c r="A30" s="160" t="s">
        <v>602</v>
      </c>
      <c r="C30" s="160" t="s">
        <v>603</v>
      </c>
    </row>
    <row r="31" spans="1:3" x14ac:dyDescent="0.2">
      <c r="A31" s="160" t="s">
        <v>604</v>
      </c>
      <c r="C31" s="160" t="s">
        <v>605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showGridLines="0" topLeftCell="A19" workbookViewId="0">
      <selection activeCell="A49" sqref="A1:F4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66768309.649999999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15558070.859999999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2849630.5</v>
      </c>
    </row>
    <row r="11" spans="1:3" x14ac:dyDescent="0.2">
      <c r="A11" s="78">
        <v>2.2999999999999998</v>
      </c>
      <c r="B11" s="65" t="s">
        <v>157</v>
      </c>
      <c r="C11" s="97">
        <v>195672.38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4076714.65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2259252.54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6176800.79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2752820.43</v>
      </c>
    </row>
    <row r="32" spans="1:3" x14ac:dyDescent="0.2">
      <c r="A32" s="78" t="s">
        <v>469</v>
      </c>
      <c r="B32" s="65" t="s">
        <v>357</v>
      </c>
      <c r="C32" s="97">
        <v>2718070.43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34750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53963059.219999999</v>
      </c>
    </row>
    <row r="42" spans="1:3" x14ac:dyDescent="0.2">
      <c r="B42" s="31" t="s">
        <v>517</v>
      </c>
    </row>
    <row r="47" spans="1:3" x14ac:dyDescent="0.2">
      <c r="A47" s="160" t="s">
        <v>602</v>
      </c>
      <c r="C47" s="160" t="s">
        <v>603</v>
      </c>
    </row>
    <row r="48" spans="1:3" x14ac:dyDescent="0.2">
      <c r="A48" s="160" t="s">
        <v>604</v>
      </c>
      <c r="C48" s="160" t="s">
        <v>605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6"/>
  <sheetViews>
    <sheetView tabSelected="1" workbookViewId="0">
      <selection activeCell="F60" sqref="F6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606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  <row r="65" spans="2:5" x14ac:dyDescent="0.2">
      <c r="B65" s="160" t="s">
        <v>602</v>
      </c>
      <c r="C65" s="31"/>
      <c r="D65" s="160" t="s">
        <v>603</v>
      </c>
      <c r="E65" s="31"/>
    </row>
    <row r="66" spans="2:5" x14ac:dyDescent="0.2">
      <c r="B66" s="160" t="s">
        <v>604</v>
      </c>
      <c r="C66" s="31"/>
      <c r="D66" s="160" t="s">
        <v>605</v>
      </c>
      <c r="E66" s="31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2025-01-23T19:49:06Z</cp:lastPrinted>
  <dcterms:created xsi:type="dcterms:W3CDTF">2012-12-11T20:36:24Z</dcterms:created>
  <dcterms:modified xsi:type="dcterms:W3CDTF">2025-01-24T21:18:52Z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