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-105" yWindow="-105" windowWidth="23250" windowHeight="12450" tabRatio="863" activeTab="6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<sst xmlns="http://schemas.openxmlformats.org/spreadsheetml/2006/main" count="859" uniqueCount="603">
  <si>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</si>
  <si>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</si>
  <si>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</si>
  <si>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</si>
  <si>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</si>
  <si>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</si>
  <si>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</si>
  <si>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</si>
  <si>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</si>
  <si>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</si>
  <si>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</si>
  <si>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</si>
  <si>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</si>
  <si>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</si>
  <si>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</si>
  <si>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</si>
  <si>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</si>
  <si>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</si>
  <si>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</si>
  <si>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</si>
  <si>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</si>
  <si>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</si>
  <si>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</si>
  <si>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</si>
  <si>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</si>
  <si>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</si>
  <si>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</si>
  <si>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</si>
  <si>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</si>
  <si>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</si>
  <si>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</si>
  <si>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</si>
  <si>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</si>
  <si>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</si>
  <si>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</si>
  <si>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</si>
  <si>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</si>
  <si>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</si>
  <si>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</si>
  <si>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</si>
  <si>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</si>
  <si>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</si>
  <si>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</si>
  <si>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</si>
  <si>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</si>
  <si>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</si>
  <si>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</si>
  <si>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</si>
  <si>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</si>
  <si>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</si>
  <si>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</si>
  <si>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</si>
  <si>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</si>
  <si>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</si>
  <si>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</si>
  <si>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</si>
  <si>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</si>
  <si>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</si>
  <si>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</si>
  <si>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</si>
  <si>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</si>
  <si>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</si>
  <si>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</si>
  <si>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</si>
  <si>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</si>
  <si>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</si>
  <si>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</si>
  <si>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</si>
  <si>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</si>
  <si>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</si>
  <si>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</si>
  <si>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</si>
  <si>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</si>
  <si>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</si>
  <si>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</si>
  <si>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</si>
  <si>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</si>
  <si>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</si>
  <si>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</si>
  <si>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</si>
  <si>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</si>
  <si>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</si>
  <si>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</si>
  <si>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</si>
  <si>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</si>
  <si>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</si>
  <si>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</si>
  <si>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</si>
  <si>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</si>
  <si>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</si>
  <si>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</si>
  <si>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</si>
  <si>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</si>
  <si>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</si>
  <si>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</si>
  <si>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</si>
  <si>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</si>
  <si>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</si>
  <si>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</si>
  <si>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</si>
  <si>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</si>
  <si>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</si>
  <si>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</si>
  <si>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</si>
  <si>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</si>
  <si>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</si>
  <si>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</si>
  <si>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</si>
  <si>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</si>
  <si>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</si>
  <si>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</si>
  <si>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</si>
  <si>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</si>
  <si>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</si>
  <si>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</si>
  <si>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</si>
  <si>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</si>
  <si>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</si>
  <si>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</si>
  <si>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</si>
  <si>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</si>
  <si>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</si>
  <si>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</si>
  <si>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</si>
  <si>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</si>
  <si>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</si>
  <si>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</si>
  <si>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</si>
  <si>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</si>
  <si>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</si>
  <si>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</si>
  <si>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</si>
  <si>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</si>
  <si>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</si>
  <si>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</si>
  <si>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</si>
  <si>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</si>
  <si>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</si>
  <si>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</si>
  <si>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</si>
  <si>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</si>
  <si>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</si>
  <si>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</si>
  <si>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</si>
  <si>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</si>
  <si>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</si>
  <si>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</si>
  <si>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</si>
  <si>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</si>
  <si>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</si>
  <si>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</si>
  <si>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</si>
  <si>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</si>
  <si>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</si>
  <si>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</si>
  <si>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</si>
  <si>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</si>
  <si>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</si>
  <si>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</si>
  <si>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</si>
  <si>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</si>
  <si>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</si>
  <si>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</si>
  <si>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</si>
  <si>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</si>
  <si>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</si>
  <si>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</si>
  <si>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</si>
  <si>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</si>
  <si>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</si>
  <si>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</si>
  <si>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</si>
  <si>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</si>
  <si>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</si>
  <si>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</si>
  <si>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</si>
  <si>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</si>
  <si>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</si>
  <si>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</si>
  <si>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</si>
  <si>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</si>
  <si>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</si>
  <si>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</si>
  <si>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</si>
  <si>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</si>
  <si>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</si>
  <si>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</si>
  <si>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</si>
  <si>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</si>
  <si>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</si>
  <si>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</si>
  <si>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</si>
  <si>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</si>
  <si>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</si>
  <si>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</si>
  <si>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</si>
  <si>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</si>
  <si>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</si>
  <si>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</si>
  <si>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</si>
  <si>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</si>
  <si>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</si>
  <si>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</si>
  <si>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</si>
  <si>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</si>
  <si>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</si>
  <si>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</si>
  <si>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</si>
  <si>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</si>
  <si>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</si>
  <si>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</si>
  <si>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</si>
  <si>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</si>
  <si>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</si>
  <si>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</si>
  <si>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</si>
  <si>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</si>
  <si>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</si>
  <si>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</si>
  <si>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</si>
  <si>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</si>
  <si>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</si>
  <si>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</si>
  <si>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</si>
  <si>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</si>
  <si>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</si>
  <si>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</si>
  <si>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</si>
  <si>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</si>
  <si>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</si>
  <si>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</si>
  <si>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</si>
  <si>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</si>
  <si>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</si>
  <si>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</si>
  <si>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</si>
  <si>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</si>
  <si>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</si>
  <si>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</si>
  <si>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</si>
  <si>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</si>
  <si>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</si>
  <si>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</si>
  <si>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</si>
  <si>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</si>
  <si>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</si>
  <si>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</si>
  <si>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</si>
  <si>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</si>
  <si>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</si>
  <si>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</si>
  <si>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</si>
  <si>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</si>
  <si>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</si>
  <si>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</si>
  <si>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</si>
  <si>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</si>
  <si>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</si>
  <si>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</si>
  <si>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</si>
  <si>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</si>
  <si>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</si>
  <si>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</si>
  <si>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</si>
  <si>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</si>
  <si>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</si>
  <si>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</si>
  <si>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</si>
  <si>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</si>
  <si>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</si>
  <si>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</si>
  <si>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</si>
  <si>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</si>
  <si>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</si>
  <si>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</si>
  <si>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</si>
  <si>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</si>
  <si>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</si>
  <si>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</si>
  <si>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</si>
  <si>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</si>
  <si>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</si>
  <si>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</si>
  <si>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</si>
  <si>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</si>
  <si>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</si>
  <si>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</si>
  <si>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</si>
  <si>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</si>
  <si>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</si>
  <si>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</si>
  <si>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</si>
  <si>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</si>
  <si>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</si>
  <si>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</si>
  <si>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</si>
  <si>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</si>
  <si>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</si>
  <si>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</si>
  <si>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</si>
  <si>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</si>
  <si>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</si>
  <si>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</si>
  <si>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</si>
  <si>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</si>
  <si>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</si>
  <si>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</si>
  <si>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</si>
  <si>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</si>
  <si>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</si>
  <si>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</si>
  <si>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</si>
  <si>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</si>
  <si>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</si>
  <si>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</si>
  <si>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</si>
  <si>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</si>
  <si>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</si>
  <si>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</si>
  <si>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</si>
  <si>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</si>
  <si>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</si>
  <si>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</si>
  <si>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</si>
  <si>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</si>
  <si>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</si>
  <si>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</si>
  <si>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</si>
  <si>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</si>
  <si>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</si>
  <si>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</si>
  <si>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</si>
  <si>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</si>
  <si>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</si>
  <si>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</si>
  <si>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</si>
  <si>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</si>
  <si>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</si>
  <si>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</si>
  <si>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</si>
  <si>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</si>
  <si>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</si>
  <si>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</si>
  <si>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</si>
  <si>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</si>
  <si>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</si>
  <si>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</si>
  <si>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</si>
  <si>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</si>
  <si>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</si>
  <si>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</si>
  <si>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</si>
  <si>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</si>
  <si>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</si>
  <si>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</si>
  <si>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</si>
  <si>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</si>
  <si>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</si>
  <si>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</si>
  <si>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</si>
  <si>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</si>
  <si>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</si>
  <si>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</si>
  <si>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</si>
  <si>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</si>
  <si>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</si>
  <si>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</si>
  <si>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</si>
  <si>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</si>
  <si>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</si>
  <si>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</si>
  <si>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</si>
  <si>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</si>
  <si>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</si>
  <si>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</si>
  <si>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</si>
  <si>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</si>
  <si>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</si>
  <si>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</si>
  <si>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</si>
  <si>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</si>
  <si>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</si>
  <si>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</si>
  <si>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</si>
  <si>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</si>
  <si>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</si>
  <si>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</si>
  <si>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</si>
  <si>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</si>
  <si>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</si>
  <si>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</si>
  <si>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</si>
  <si>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</si>
  <si>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</si>
  <si>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</si>
  <si>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</si>
  <si>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</si>
  <si>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</si>
  <si>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</si>
  <si>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</si>
  <si>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</si>
  <si>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</si>
  <si>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</si>
  <si>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</si>
  <si>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</si>
  <si>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</si>
  <si>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</si>
  <si>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</si>
  <si>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</si>
  <si>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</si>
  <si>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</si>
  <si>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</si>
  <si>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</si>
  <si>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</si>
  <si>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</si>
  <si>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</si>
  <si>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</si>
  <si>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</si>
  <si>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</si>
  <si>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</si>
  <si>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</si>
  <si>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</si>
  <si>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</si>
  <si>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</si>
  <si>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</si>
  <si>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</si>
  <si>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</si>
  <si>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</si>
  <si>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</si>
  <si>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</si>
  <si>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</si>
  <si>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</si>
  <si>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</si>
  <si>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</si>
  <si>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</si>
  <si>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</si>
  <si>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</si>
  <si>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</si>
  <si>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</si>
  <si>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</si>
  <si>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</si>
  <si>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</si>
  <si>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</si>
  <si>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</si>
  <si>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</si>
  <si>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</si>
  <si>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</si>
  <si>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</si>
  <si>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</si>
  <si>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</si>
  <si>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</si>
  <si>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</si>
  <si>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</si>
  <si>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</si>
  <si>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</si>
  <si>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</si>
  <si>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</si>
  <si>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</si>
  <si>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</si>
  <si>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</si>
  <si>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</si>
  <si>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</si>
  <si>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</si>
  <si>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</si>
  <si>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</si>
  <si>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</si>
  <si>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</si>
  <si>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</si>
  <si>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</si>
  <si>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</si>
  <si>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</si>
  <si>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</si>
  <si>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</si>
  <si>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</si>
  <si>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</si>
  <si>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</si>
  <si>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</si>
  <si>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</si>
  <si>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</si>
  <si>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</si>
  <si>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</si>
  <si>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</si>
  <si>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</si>
  <si>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</si>
  <si>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</si>
  <si>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</si>
  <si>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</si>
  <si>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</si>
  <si>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</si>
  <si>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</si>
  <si>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</si>
  <si>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</si>
  <si>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</si>
  <si>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</si>
  <si>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</si>
  <si>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</si>
  <si>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</si>
  <si>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</si>
  <si>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</si>
  <si>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</si>
  <si>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</si>
  <si>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</si>
  <si>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</si>
  <si>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</si>
  <si>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</si>
  <si>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</si>
  <si>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</si>
  <si>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</si>
  <si>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</si>
  <si>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</si>
  <si>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</si>
  <si>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</si>
  <si>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</si>
  <si>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</si>
  <si>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</si>
  <si>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</si>
  <si>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</si>
  <si>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</si>
  <si>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</si>
  <si>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</si>
  <si>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</si>
  <si>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</si>
  <si>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</si>
  <si>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</si>
  <si>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</si>
  <si>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</si>
  <si>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</si>
  <si>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</si>
  <si>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</si>
  <si>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</si>
  <si>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</si>
  <si>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</si>
  <si>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</si>
  <si>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</si>
  <si>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</si>
  <si>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</si>
  <si>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</si>
  <si>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</si>
  <si>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</si>
  <si>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</si>
  <si>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</si>
  <si>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</si>
  <si>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</si>
  <si>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</si>
  <si>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</si>
  <si>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</si>
  <si>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</si>
  <si>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</si>
  <si>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</si>
  <si>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</si>
  <si>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</si>
  <si>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</si>
  <si>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</si>
  <si>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</si>
  <si>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</si>
  <si>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</si>
  <si>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</si>
  <si>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</si>
  <si>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</si>
  <si>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</si>
  <si>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</si>
  <si>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</si>
  <si>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</si>
  <si>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</si>
  <si>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</si>
  <si>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</si>
  <si>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</si>
  <si>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</si>
  <si>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</si>
  <si>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</si>
  <si>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</si>
  <si>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</si>
  <si>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</si>
  <si>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</si>
  <si>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</si>
  <si>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</si>
  <si>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</si>
  <si>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</si>
  <si>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</si>
  <si>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</si>
  <si>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</si>
  <si>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</si>
  <si>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</si>
  <si>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</si>
  <si>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</si>
  <si>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</si>
  <si>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</si>
  <si>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</si>
  <si>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</si>
  <si>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</si>
  <si>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</si>
  <si>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</si>
  <si>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</si>
  <si>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</si>
  <si>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</si>
  <si>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</si>
  <si>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</si>
  <si>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</si>
  <si>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</si>
  <si>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</si>
  <si>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</si>
  <si>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Apaseo el Grande, Guanajuato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</si>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</sst>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5" fillId="0" borderId="0" xfId="10" applyFont="1" applyAlignment="1">
      <alignment horizontal="center"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9" fillId="0" borderId="0" xfId="8" applyFont="1" applyAlignment="1">
      <alignment horizontal="center" wrapText="1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50</xdr:row>
      <xdr:rowOff>0</xdr:rowOff>
    </xdr:from>
    <xdr:to>
      <xdr:col>3</xdr:col>
      <xdr:colOff>70758</xdr:colOff>
      <xdr:row>55</xdr:row>
      <xdr:rowOff>34023</xdr:rowOff>
    </xdr:to>
    <xdr:grpSp>
      <xdr:nvGrpSpPr>
        <xdr:cNvPr id="2" name="Grupo 1"/>
        <xdr:cNvGrpSpPr/>
      </xdr:nvGrpSpPr>
      <xdr:grpSpPr>
        <a:xfrm>
          <a:off x="685800" y="7429500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39" sqref="A3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15" t="s">
        <v>495</v>
      </c>
      <c r="D1" s="116">
        <v>2024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149999999999999" customHeight="1" x14ac:dyDescent="0.2">
      <c r="A3" s="165" t="s">
        <v>602</v>
      </c>
      <c r="B3" s="166"/>
      <c r="C3" s="10" t="s">
        <v>497</v>
      </c>
      <c r="D3" s="118">
        <v>4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zoomScaleNormal="100" workbookViewId="0">
      <selection activeCell="E216" sqref="A1:E21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601</v>
      </c>
      <c r="B1" s="164"/>
      <c r="C1" s="164"/>
      <c r="D1" s="10" t="s">
        <v>498</v>
      </c>
      <c r="E1" s="19">
        <v>2024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95" customHeight="1" x14ac:dyDescent="0.25">
      <c r="A3" s="164" t="s">
        <v>602</v>
      </c>
      <c r="B3" s="164"/>
      <c r="C3" s="164"/>
      <c r="D3" s="10" t="s">
        <v>500</v>
      </c>
      <c r="E3" s="19">
        <v>4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755617016.18999994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149299809.5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107750933.53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99923911.129999995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543641.79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7283380.6100000003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26395423.75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1061806.03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25333617.719999999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8444625.8300000001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8444625.8300000001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6708826.3900000006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5589877.2000000002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595.4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790306.35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328047.44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606317206.68999994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341456152.85999995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190477724.09999999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147610380.69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3368048.07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264861053.83000001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264861053.83000001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615892838.41999996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327385840.09000003</v>
      </c>
      <c r="D95" s="124">
        <f>C95/$C$94</f>
        <v>0.53156299224045145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190166807.69</v>
      </c>
      <c r="D96" s="124">
        <f t="shared" ref="D96:D159" si="0">C96/$C$94</f>
        <v>0.30876606420339353</v>
      </c>
      <c r="E96" s="42"/>
    </row>
    <row r="97" spans="1:5" x14ac:dyDescent="0.2">
      <c r="A97" s="44">
        <v>5111</v>
      </c>
      <c r="B97" s="42" t="s">
        <v>280</v>
      </c>
      <c r="C97" s="45">
        <v>94915548.890000001</v>
      </c>
      <c r="D97" s="46">
        <f t="shared" si="0"/>
        <v>0.15411049287972658</v>
      </c>
      <c r="E97" s="42"/>
    </row>
    <row r="98" spans="1:5" x14ac:dyDescent="0.2">
      <c r="A98" s="44">
        <v>5112</v>
      </c>
      <c r="B98" s="42" t="s">
        <v>281</v>
      </c>
      <c r="C98" s="45">
        <v>21917068.59</v>
      </c>
      <c r="D98" s="46">
        <f t="shared" si="0"/>
        <v>3.5585847444217146E-2</v>
      </c>
      <c r="E98" s="42"/>
    </row>
    <row r="99" spans="1:5" x14ac:dyDescent="0.2">
      <c r="A99" s="44">
        <v>5113</v>
      </c>
      <c r="B99" s="42" t="s">
        <v>282</v>
      </c>
      <c r="C99" s="45">
        <v>16389355.23</v>
      </c>
      <c r="D99" s="46">
        <f t="shared" si="0"/>
        <v>2.6610725450299029E-2</v>
      </c>
      <c r="E99" s="42"/>
    </row>
    <row r="100" spans="1:5" x14ac:dyDescent="0.2">
      <c r="A100" s="44">
        <v>5114</v>
      </c>
      <c r="B100" s="42" t="s">
        <v>283</v>
      </c>
      <c r="C100" s="45">
        <v>24800079.170000002</v>
      </c>
      <c r="D100" s="46">
        <f t="shared" si="0"/>
        <v>4.026687375294323E-2</v>
      </c>
      <c r="E100" s="42"/>
    </row>
    <row r="101" spans="1:5" x14ac:dyDescent="0.2">
      <c r="A101" s="44">
        <v>5115</v>
      </c>
      <c r="B101" s="42" t="s">
        <v>284</v>
      </c>
      <c r="C101" s="45">
        <v>7697408.8099999996</v>
      </c>
      <c r="D101" s="46">
        <f t="shared" si="0"/>
        <v>1.2497967714232217E-2</v>
      </c>
      <c r="E101" s="42"/>
    </row>
    <row r="102" spans="1:5" x14ac:dyDescent="0.2">
      <c r="A102" s="44">
        <v>5116</v>
      </c>
      <c r="B102" s="42" t="s">
        <v>285</v>
      </c>
      <c r="C102" s="45">
        <v>24447347</v>
      </c>
      <c r="D102" s="46">
        <f t="shared" si="0"/>
        <v>3.9694156961975348E-2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51716268.309999987</v>
      </c>
      <c r="D103" s="124">
        <f t="shared" si="0"/>
        <v>8.3969588674990839E-2</v>
      </c>
      <c r="E103" s="42"/>
    </row>
    <row r="104" spans="1:5" x14ac:dyDescent="0.2">
      <c r="A104" s="44">
        <v>5121</v>
      </c>
      <c r="B104" s="42" t="s">
        <v>287</v>
      </c>
      <c r="C104" s="45">
        <v>6019924.8200000003</v>
      </c>
      <c r="D104" s="46">
        <f t="shared" si="0"/>
        <v>9.7743056007006078E-3</v>
      </c>
      <c r="E104" s="42"/>
    </row>
    <row r="105" spans="1:5" x14ac:dyDescent="0.2">
      <c r="A105" s="44">
        <v>5122</v>
      </c>
      <c r="B105" s="42" t="s">
        <v>288</v>
      </c>
      <c r="C105" s="45">
        <v>2936140.52</v>
      </c>
      <c r="D105" s="46">
        <f t="shared" si="0"/>
        <v>4.767291218278037E-3</v>
      </c>
      <c r="E105" s="42"/>
    </row>
    <row r="106" spans="1:5" x14ac:dyDescent="0.2">
      <c r="A106" s="44">
        <v>5123</v>
      </c>
      <c r="B106" s="42" t="s">
        <v>289</v>
      </c>
      <c r="C106" s="45">
        <v>9094.6</v>
      </c>
      <c r="D106" s="46">
        <f t="shared" si="0"/>
        <v>1.4766529877715607E-5</v>
      </c>
      <c r="E106" s="42"/>
    </row>
    <row r="107" spans="1:5" x14ac:dyDescent="0.2">
      <c r="A107" s="44">
        <v>5124</v>
      </c>
      <c r="B107" s="42" t="s">
        <v>290</v>
      </c>
      <c r="C107" s="45">
        <v>10879149.6</v>
      </c>
      <c r="D107" s="46">
        <f t="shared" si="0"/>
        <v>1.7664030041182437E-2</v>
      </c>
      <c r="E107" s="42"/>
    </row>
    <row r="108" spans="1:5" x14ac:dyDescent="0.2">
      <c r="A108" s="44">
        <v>5125</v>
      </c>
      <c r="B108" s="42" t="s">
        <v>291</v>
      </c>
      <c r="C108" s="45">
        <v>830982.9</v>
      </c>
      <c r="D108" s="46">
        <f t="shared" si="0"/>
        <v>1.3492329317090098E-3</v>
      </c>
      <c r="E108" s="42"/>
    </row>
    <row r="109" spans="1:5" x14ac:dyDescent="0.2">
      <c r="A109" s="44">
        <v>5126</v>
      </c>
      <c r="B109" s="42" t="s">
        <v>292</v>
      </c>
      <c r="C109" s="45">
        <v>19757021.66</v>
      </c>
      <c r="D109" s="46">
        <f t="shared" si="0"/>
        <v>3.2078667631018888E-2</v>
      </c>
      <c r="E109" s="42"/>
    </row>
    <row r="110" spans="1:5" x14ac:dyDescent="0.2">
      <c r="A110" s="44">
        <v>5127</v>
      </c>
      <c r="B110" s="42" t="s">
        <v>293</v>
      </c>
      <c r="C110" s="45">
        <v>2617743.44</v>
      </c>
      <c r="D110" s="46">
        <f t="shared" si="0"/>
        <v>4.2503229079843014E-3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8666210.7699999996</v>
      </c>
      <c r="D112" s="46">
        <f t="shared" si="0"/>
        <v>1.4070971814239852E-2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85502764.090000004</v>
      </c>
      <c r="D113" s="124">
        <f t="shared" si="0"/>
        <v>0.13882733936206695</v>
      </c>
      <c r="E113" s="42"/>
    </row>
    <row r="114" spans="1:5" x14ac:dyDescent="0.2">
      <c r="A114" s="44">
        <v>5131</v>
      </c>
      <c r="B114" s="42" t="s">
        <v>297</v>
      </c>
      <c r="C114" s="45">
        <v>3147504.41</v>
      </c>
      <c r="D114" s="46">
        <f t="shared" si="0"/>
        <v>5.1104741176639587E-3</v>
      </c>
      <c r="E114" s="42"/>
    </row>
    <row r="115" spans="1:5" x14ac:dyDescent="0.2">
      <c r="A115" s="44">
        <v>5132</v>
      </c>
      <c r="B115" s="42" t="s">
        <v>298</v>
      </c>
      <c r="C115" s="45">
        <v>19749620.75</v>
      </c>
      <c r="D115" s="46">
        <f t="shared" si="0"/>
        <v>3.2066651076290011E-2</v>
      </c>
      <c r="E115" s="42"/>
    </row>
    <row r="116" spans="1:5" x14ac:dyDescent="0.2">
      <c r="A116" s="44">
        <v>5133</v>
      </c>
      <c r="B116" s="42" t="s">
        <v>299</v>
      </c>
      <c r="C116" s="45">
        <v>6371757.04</v>
      </c>
      <c r="D116" s="46">
        <f t="shared" si="0"/>
        <v>1.0345561179678574E-2</v>
      </c>
      <c r="E116" s="42"/>
    </row>
    <row r="117" spans="1:5" x14ac:dyDescent="0.2">
      <c r="A117" s="44">
        <v>5134</v>
      </c>
      <c r="B117" s="42" t="s">
        <v>300</v>
      </c>
      <c r="C117" s="45">
        <v>4023355.18</v>
      </c>
      <c r="D117" s="46">
        <f t="shared" si="0"/>
        <v>6.5325571739418839E-3</v>
      </c>
      <c r="E117" s="42"/>
    </row>
    <row r="118" spans="1:5" x14ac:dyDescent="0.2">
      <c r="A118" s="44">
        <v>5135</v>
      </c>
      <c r="B118" s="42" t="s">
        <v>301</v>
      </c>
      <c r="C118" s="45">
        <v>12382473.59</v>
      </c>
      <c r="D118" s="46">
        <f t="shared" si="0"/>
        <v>2.0104915689173733E-2</v>
      </c>
      <c r="E118" s="42"/>
    </row>
    <row r="119" spans="1:5" x14ac:dyDescent="0.2">
      <c r="A119" s="44">
        <v>5136</v>
      </c>
      <c r="B119" s="42" t="s">
        <v>302</v>
      </c>
      <c r="C119" s="45">
        <v>4482118.3899999997</v>
      </c>
      <c r="D119" s="46">
        <f t="shared" si="0"/>
        <v>7.277432225869589E-3</v>
      </c>
      <c r="E119" s="42"/>
    </row>
    <row r="120" spans="1:5" x14ac:dyDescent="0.2">
      <c r="A120" s="44">
        <v>5137</v>
      </c>
      <c r="B120" s="42" t="s">
        <v>303</v>
      </c>
      <c r="C120" s="45">
        <v>235263.84</v>
      </c>
      <c r="D120" s="46">
        <f t="shared" si="0"/>
        <v>3.8198827023795483E-4</v>
      </c>
      <c r="E120" s="42"/>
    </row>
    <row r="121" spans="1:5" x14ac:dyDescent="0.2">
      <c r="A121" s="44">
        <v>5138</v>
      </c>
      <c r="B121" s="42" t="s">
        <v>304</v>
      </c>
      <c r="C121" s="45">
        <v>27505167.010000002</v>
      </c>
      <c r="D121" s="46">
        <f t="shared" si="0"/>
        <v>4.4659014189158693E-2</v>
      </c>
      <c r="E121" s="42"/>
    </row>
    <row r="122" spans="1:5" x14ac:dyDescent="0.2">
      <c r="A122" s="44">
        <v>5139</v>
      </c>
      <c r="B122" s="42" t="s">
        <v>305</v>
      </c>
      <c r="C122" s="45">
        <v>7605503.8799999999</v>
      </c>
      <c r="D122" s="46">
        <f t="shared" si="0"/>
        <v>1.2348745440052556E-2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56674696.5</v>
      </c>
      <c r="D123" s="124">
        <f t="shared" si="0"/>
        <v>9.2020385632981566E-2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24103290.699999999</v>
      </c>
      <c r="D130" s="124">
        <f t="shared" si="0"/>
        <v>3.9135526826118212E-2</v>
      </c>
      <c r="E130" s="42"/>
    </row>
    <row r="131" spans="1:5" x14ac:dyDescent="0.2">
      <c r="A131" s="44">
        <v>5231</v>
      </c>
      <c r="B131" s="42" t="s">
        <v>313</v>
      </c>
      <c r="C131" s="45">
        <v>24103290.699999999</v>
      </c>
      <c r="D131" s="46">
        <f t="shared" si="0"/>
        <v>3.9135526826118212E-2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32571405.800000001</v>
      </c>
      <c r="D133" s="124">
        <f t="shared" si="0"/>
        <v>5.2884858806863347E-2</v>
      </c>
      <c r="E133" s="42"/>
    </row>
    <row r="134" spans="1:5" x14ac:dyDescent="0.2">
      <c r="A134" s="44">
        <v>5241</v>
      </c>
      <c r="B134" s="42" t="s">
        <v>315</v>
      </c>
      <c r="C134" s="45">
        <v>30073304.649999999</v>
      </c>
      <c r="D134" s="46">
        <f t="shared" si="0"/>
        <v>4.8828794189504615E-2</v>
      </c>
      <c r="E134" s="42"/>
    </row>
    <row r="135" spans="1:5" x14ac:dyDescent="0.2">
      <c r="A135" s="44">
        <v>5242</v>
      </c>
      <c r="B135" s="42" t="s">
        <v>316</v>
      </c>
      <c r="C135" s="45">
        <v>2145169.35</v>
      </c>
      <c r="D135" s="46">
        <f t="shared" si="0"/>
        <v>3.4830236953285213E-3</v>
      </c>
      <c r="E135" s="42"/>
    </row>
    <row r="136" spans="1:5" x14ac:dyDescent="0.2">
      <c r="A136" s="44">
        <v>5243</v>
      </c>
      <c r="B136" s="42" t="s">
        <v>317</v>
      </c>
      <c r="C136" s="45">
        <v>352931.8</v>
      </c>
      <c r="D136" s="46">
        <f t="shared" si="0"/>
        <v>5.7304092203021013E-4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226159476.19999999</v>
      </c>
      <c r="D156" s="124">
        <f t="shared" si="0"/>
        <v>0.36720588727770453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226159476.19999999</v>
      </c>
      <c r="D163" s="124">
        <f t="shared" si="1"/>
        <v>0.36720588727770453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226159476.19999999</v>
      </c>
      <c r="D165" s="46">
        <f t="shared" si="1"/>
        <v>0.36720588727770453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5672825.6299999999</v>
      </c>
      <c r="D181" s="124">
        <f t="shared" si="1"/>
        <v>9.2107348488626069E-3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5672825.6299999999</v>
      </c>
      <c r="D182" s="124">
        <f t="shared" si="1"/>
        <v>9.2107348488626069E-3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5640642.4500000002</v>
      </c>
      <c r="D187" s="46">
        <f t="shared" si="1"/>
        <v>9.1584803364013773E-3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32183.18</v>
      </c>
      <c r="D189" s="46">
        <f t="shared" si="1"/>
        <v>5.2254512461229672E-5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zoomScale="80" zoomScaleNormal="80" workbookViewId="0">
      <selection activeCell="B62" sqref="B6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2024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95" customHeight="1" x14ac:dyDescent="0.25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4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10615976.27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265071.99</v>
      </c>
      <c r="D15" s="18">
        <v>345637.35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24.42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3731</v>
      </c>
      <c r="D20" s="18">
        <v>3731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20000</v>
      </c>
      <c r="D21" s="18">
        <v>20000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2613471.2400000002</v>
      </c>
      <c r="D23" s="18">
        <v>2613471.2400000002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745570.28</v>
      </c>
      <c r="D24" s="18">
        <v>745570.28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30000</v>
      </c>
      <c r="D25" s="18">
        <v>30000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31915406.82</v>
      </c>
      <c r="D27" s="18">
        <v>31915406.82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479497444.34000003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24991378.460000001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6980800.9400000004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429666447.47000003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17858817.469999999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109054764.92000002</v>
      </c>
      <c r="D64" s="18">
        <f t="shared" ref="D64:E64" si="0">SUM(D65:D72)</f>
        <v>5640642.4500000002</v>
      </c>
      <c r="E64" s="18">
        <f t="shared" si="0"/>
        <v>50061919.170000002</v>
      </c>
    </row>
    <row r="65" spans="1:9" x14ac:dyDescent="0.2">
      <c r="A65" s="16">
        <v>1241</v>
      </c>
      <c r="B65" s="14" t="s">
        <v>158</v>
      </c>
      <c r="C65" s="18">
        <v>26069471.859999999</v>
      </c>
      <c r="D65" s="18">
        <v>2106937.12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5031015.26</v>
      </c>
      <c r="D66" s="18">
        <v>419741.64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405595.28</v>
      </c>
      <c r="D67" s="18">
        <v>15399.59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53669795.770000003</v>
      </c>
      <c r="D68" s="18">
        <v>2004240.69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3682075.73</v>
      </c>
      <c r="D69" s="18">
        <v>366531.07</v>
      </c>
      <c r="E69" s="18">
        <v>50061919.170000002</v>
      </c>
    </row>
    <row r="70" spans="1:9" x14ac:dyDescent="0.2">
      <c r="A70" s="16">
        <v>1246</v>
      </c>
      <c r="B70" s="14" t="s">
        <v>163</v>
      </c>
      <c r="C70" s="18">
        <v>20065394.899999999</v>
      </c>
      <c r="D70" s="18">
        <v>727792.34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131416.12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556085.52</v>
      </c>
      <c r="D76" s="18">
        <f>SUM(D77:D81)</f>
        <v>32183.18</v>
      </c>
      <c r="E76" s="18">
        <f>SUM(E77:E81)</f>
        <v>264744.97000000003</v>
      </c>
    </row>
    <row r="77" spans="1:9" x14ac:dyDescent="0.2">
      <c r="A77" s="16">
        <v>1251</v>
      </c>
      <c r="B77" s="14" t="s">
        <v>168</v>
      </c>
      <c r="C77" s="18">
        <v>220750.32</v>
      </c>
      <c r="D77" s="18">
        <v>3138.03</v>
      </c>
      <c r="E77" s="18">
        <v>22307.15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335335.2</v>
      </c>
      <c r="D80" s="18">
        <v>29045.15</v>
      </c>
      <c r="E80" s="18">
        <v>242437.82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17686007.93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17686007.93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10419918.1</v>
      </c>
      <c r="D110" s="18">
        <f>SUM(D111:D119)</f>
        <v>10419918.1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333110.05</v>
      </c>
      <c r="D112" s="18">
        <f t="shared" ref="D112:D119" si="1">C112</f>
        <v>333110.05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1527295.27</v>
      </c>
      <c r="D113" s="18">
        <f t="shared" si="1"/>
        <v>1527295.27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5988557.5</v>
      </c>
      <c r="D117" s="18">
        <f t="shared" si="1"/>
        <v>5988557.5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2570955.2799999998</v>
      </c>
      <c r="D119" s="18">
        <f t="shared" si="1"/>
        <v>2570955.2799999998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1316464.77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1316464.77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J30" sqref="J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601</v>
      </c>
      <c r="B1" s="172"/>
      <c r="C1" s="172"/>
      <c r="D1" s="21" t="s">
        <v>498</v>
      </c>
      <c r="E1" s="22">
        <v>2024</v>
      </c>
    </row>
    <row r="2" spans="1:5" ht="18.95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95" customHeight="1" x14ac:dyDescent="0.2">
      <c r="A3" s="172" t="s">
        <v>602</v>
      </c>
      <c r="B3" s="172"/>
      <c r="C3" s="172"/>
      <c r="D3" s="21" t="s">
        <v>500</v>
      </c>
      <c r="E3" s="22">
        <v>4</v>
      </c>
    </row>
    <row r="4" spans="1:5" ht="18.95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49433488.490000002</v>
      </c>
    </row>
    <row r="10" spans="1:5" x14ac:dyDescent="0.2">
      <c r="A10" s="27">
        <v>3120</v>
      </c>
      <c r="B10" s="23" t="s">
        <v>384</v>
      </c>
      <c r="C10" s="28">
        <v>476000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139724177.77000001</v>
      </c>
    </row>
    <row r="16" spans="1:5" x14ac:dyDescent="0.2">
      <c r="A16" s="27">
        <v>3220</v>
      </c>
      <c r="B16" s="23" t="s">
        <v>388</v>
      </c>
      <c r="C16" s="28">
        <v>608155505.75999999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topLeftCell="A119" zoomScale="130" zoomScaleNormal="130" workbookViewId="0">
      <selection sqref="A1:E149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601</v>
      </c>
      <c r="B1" s="172"/>
      <c r="C1" s="172"/>
      <c r="D1" s="21" t="s">
        <v>498</v>
      </c>
      <c r="E1" s="22">
        <v>2024</v>
      </c>
    </row>
    <row r="2" spans="1:5" s="29" customFormat="1" ht="18.95" customHeight="1" x14ac:dyDescent="0.25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95" customHeight="1" x14ac:dyDescent="0.25">
      <c r="A3" s="172" t="s">
        <v>602</v>
      </c>
      <c r="B3" s="172"/>
      <c r="C3" s="172"/>
      <c r="D3" s="21" t="s">
        <v>500</v>
      </c>
      <c r="E3" s="22">
        <v>4</v>
      </c>
    </row>
    <row r="4" spans="1:5" s="29" customFormat="1" ht="18.95" customHeight="1" x14ac:dyDescent="0.25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206848664.30000001</v>
      </c>
      <c r="D10" s="28">
        <v>259540951.90000001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10615976.27</v>
      </c>
      <c r="D12" s="28">
        <v>47764037.609999999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217464640.57000002</v>
      </c>
      <c r="D16" s="84">
        <f>SUM(D9:D15)</f>
        <v>307304989.50999999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232416794.80000001</v>
      </c>
      <c r="D21" s="84">
        <f>SUM(D22:D28)</f>
        <v>52939917.189999998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232416794.80000001</v>
      </c>
      <c r="D26" s="28">
        <v>52939917.189999998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10868877.189999999</v>
      </c>
      <c r="D29" s="84">
        <f>SUM(D30:D37)</f>
        <v>3544592.71</v>
      </c>
    </row>
    <row r="30" spans="1:4" x14ac:dyDescent="0.2">
      <c r="A30" s="27">
        <v>1241</v>
      </c>
      <c r="B30" s="23" t="s">
        <v>158</v>
      </c>
      <c r="C30" s="28">
        <v>3170510.38</v>
      </c>
      <c r="D30" s="28">
        <v>2122916.9300000002</v>
      </c>
    </row>
    <row r="31" spans="1:4" x14ac:dyDescent="0.2">
      <c r="A31" s="27">
        <v>1242</v>
      </c>
      <c r="B31" s="23" t="s">
        <v>159</v>
      </c>
      <c r="C31" s="28">
        <v>1345335.7</v>
      </c>
      <c r="D31" s="28">
        <v>105799.07</v>
      </c>
    </row>
    <row r="32" spans="1:4" x14ac:dyDescent="0.2">
      <c r="A32" s="27">
        <v>1243</v>
      </c>
      <c r="B32" s="23" t="s">
        <v>160</v>
      </c>
      <c r="C32" s="28">
        <v>229807.6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4400000</v>
      </c>
      <c r="D33" s="28">
        <v>663060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1591807.39</v>
      </c>
      <c r="D35" s="28">
        <v>652816.71</v>
      </c>
    </row>
    <row r="36" spans="1:5" x14ac:dyDescent="0.2">
      <c r="A36" s="27">
        <v>1247</v>
      </c>
      <c r="B36" s="23" t="s">
        <v>164</v>
      </c>
      <c r="C36" s="28">
        <v>131416.12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189370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189370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243475041.99000001</v>
      </c>
      <c r="D44" s="84">
        <f>D21+D29+D38</f>
        <v>56484509.899999999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139724177.77000001</v>
      </c>
      <c r="D48" s="84">
        <v>297980510.08999997</v>
      </c>
      <c r="E48" s="156"/>
    </row>
    <row r="49" spans="1:4" x14ac:dyDescent="0.2">
      <c r="A49" s="27"/>
      <c r="B49" s="85" t="s">
        <v>510</v>
      </c>
      <c r="C49" s="84">
        <f>C54+C66+C94+C97+C50</f>
        <v>9350206.8000000007</v>
      </c>
      <c r="D49" s="84">
        <f>D54+D66+D94+D97+D50</f>
        <v>16183301.799999999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5672825.6299999999</v>
      </c>
      <c r="D66" s="84">
        <f>D67+D76+D79+D85</f>
        <v>5054023.51</v>
      </c>
    </row>
    <row r="67" spans="1:4" x14ac:dyDescent="0.2">
      <c r="A67" s="27">
        <v>5510</v>
      </c>
      <c r="B67" s="23" t="s">
        <v>358</v>
      </c>
      <c r="C67" s="28">
        <f>SUM(C68:C75)</f>
        <v>5672825.6299999999</v>
      </c>
      <c r="D67" s="28">
        <f>SUM(D68:D75)</f>
        <v>5054023.51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5640642.4500000002</v>
      </c>
      <c r="D72" s="28">
        <v>5020847.96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32183.18</v>
      </c>
      <c r="D74" s="28">
        <v>33175.550000000003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3677381.17</v>
      </c>
      <c r="D97" s="84">
        <f>SUM(D98:D102)</f>
        <v>11129278.289999999</v>
      </c>
    </row>
    <row r="98" spans="1:4" x14ac:dyDescent="0.2">
      <c r="A98" s="27">
        <v>2111</v>
      </c>
      <c r="B98" s="23" t="s">
        <v>523</v>
      </c>
      <c r="C98" s="28">
        <v>3330662.17</v>
      </c>
      <c r="D98" s="28">
        <v>164268.54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3072561.96</v>
      </c>
    </row>
    <row r="100" spans="1:4" x14ac:dyDescent="0.2">
      <c r="A100" s="27">
        <v>2112</v>
      </c>
      <c r="B100" s="23" t="s">
        <v>525</v>
      </c>
      <c r="C100" s="28">
        <v>47446</v>
      </c>
      <c r="D100" s="28">
        <v>4720532.22</v>
      </c>
    </row>
    <row r="101" spans="1:4" x14ac:dyDescent="0.2">
      <c r="A101" s="27">
        <v>2115</v>
      </c>
      <c r="B101" s="23" t="s">
        <v>526</v>
      </c>
      <c r="C101" s="28">
        <v>299273</v>
      </c>
      <c r="D101" s="28">
        <v>473280.11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2698635.46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-0.01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0.01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149074384.57000002</v>
      </c>
      <c r="D145" s="84">
        <f>D48+D49+D103-D109-D112</f>
        <v>314163811.88999999</v>
      </c>
    </row>
    <row r="147" spans="1:4" x14ac:dyDescent="0.2">
      <c r="A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showGridLines="0" workbookViewId="0">
      <selection activeCell="C27" sqref="A1:C2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601</v>
      </c>
      <c r="B1" s="175"/>
      <c r="C1" s="176"/>
    </row>
    <row r="2" spans="1:3" s="30" customFormat="1" ht="18" customHeight="1" x14ac:dyDescent="0.25">
      <c r="A2" s="177" t="s">
        <v>506</v>
      </c>
      <c r="B2" s="178"/>
      <c r="C2" s="179"/>
    </row>
    <row r="3" spans="1:3" s="30" customFormat="1" ht="18" customHeight="1" x14ac:dyDescent="0.25">
      <c r="A3" s="177" t="s">
        <v>602</v>
      </c>
      <c r="B3" s="178"/>
      <c r="C3" s="179"/>
    </row>
    <row r="4" spans="1:3" s="32" customFormat="1" ht="18" customHeight="1" x14ac:dyDescent="0.2">
      <c r="A4" s="180" t="s">
        <v>507</v>
      </c>
      <c r="B4" s="181"/>
      <c r="C4" s="182"/>
    </row>
    <row r="5" spans="1:3" s="32" customFormat="1" ht="18" customHeight="1" x14ac:dyDescent="0.2">
      <c r="A5" s="183" t="s">
        <v>406</v>
      </c>
      <c r="B5" s="184"/>
      <c r="C5" s="147">
        <v>2024</v>
      </c>
    </row>
    <row r="6" spans="1:3" x14ac:dyDescent="0.2">
      <c r="A6" s="47" t="s">
        <v>435</v>
      </c>
      <c r="B6" s="47"/>
      <c r="C6" s="92">
        <v>755617016.19000006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755617016.19000006</v>
      </c>
    </row>
    <row r="23" spans="1:3" x14ac:dyDescent="0.2">
      <c r="A23" s="173" t="s">
        <v>518</v>
      </c>
      <c r="B23" s="173"/>
      <c r="C23" s="173"/>
    </row>
    <row r="24" spans="1:3" x14ac:dyDescent="0.2">
      <c r="A24" s="173"/>
      <c r="B24" s="173"/>
      <c r="C24" s="173"/>
    </row>
  </sheetData>
  <mergeCells count="6">
    <mergeCell ref="A23:C24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tabSelected="1" workbookViewId="0">
      <selection activeCell="M22" sqref="M22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601</v>
      </c>
      <c r="B1" s="186"/>
      <c r="C1" s="187"/>
    </row>
    <row r="2" spans="1:3" s="33" customFormat="1" ht="18.95" customHeight="1" x14ac:dyDescent="0.25">
      <c r="A2" s="188" t="s">
        <v>508</v>
      </c>
      <c r="B2" s="189"/>
      <c r="C2" s="190"/>
    </row>
    <row r="3" spans="1:3" s="33" customFormat="1" ht="18.95" customHeight="1" x14ac:dyDescent="0.25">
      <c r="A3" s="188" t="s">
        <v>602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47">
        <v>2024</v>
      </c>
    </row>
    <row r="6" spans="1:3" x14ac:dyDescent="0.2">
      <c r="A6" s="72" t="s">
        <v>448</v>
      </c>
      <c r="B6" s="47"/>
      <c r="C6" s="96">
        <v>855471416.02999997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245230031.97999999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3301926.5</v>
      </c>
    </row>
    <row r="12" spans="1:3" x14ac:dyDescent="0.2">
      <c r="A12" s="78">
        <v>2.4</v>
      </c>
      <c r="B12" s="65" t="s">
        <v>159</v>
      </c>
      <c r="C12" s="97">
        <v>1345335.7</v>
      </c>
    </row>
    <row r="13" spans="1:3" x14ac:dyDescent="0.2">
      <c r="A13" s="78">
        <v>2.5</v>
      </c>
      <c r="B13" s="65" t="s">
        <v>160</v>
      </c>
      <c r="C13" s="97">
        <v>229807.6</v>
      </c>
    </row>
    <row r="14" spans="1:3" x14ac:dyDescent="0.2">
      <c r="A14" s="78">
        <v>2.6</v>
      </c>
      <c r="B14" s="65" t="s">
        <v>161</v>
      </c>
      <c r="C14" s="97">
        <v>4400000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1591807.39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189370</v>
      </c>
    </row>
    <row r="20" spans="1:3" x14ac:dyDescent="0.2">
      <c r="A20" s="78" t="s">
        <v>477</v>
      </c>
      <c r="B20" s="65" t="s">
        <v>452</v>
      </c>
      <c r="C20" s="97">
        <v>232523278.41999999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1648506.37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5672825.6299999999</v>
      </c>
    </row>
    <row r="32" spans="1:3" x14ac:dyDescent="0.2">
      <c r="A32" s="78" t="s">
        <v>470</v>
      </c>
      <c r="B32" s="65" t="s">
        <v>358</v>
      </c>
      <c r="C32" s="97">
        <v>5672825.6299999999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615914209.67999995</v>
      </c>
    </row>
    <row r="42" spans="1:3" ht="15" customHeight="1" x14ac:dyDescent="0.2">
      <c r="A42" s="173" t="s">
        <v>518</v>
      </c>
      <c r="B42" s="173"/>
      <c r="C42" s="173"/>
    </row>
    <row r="43" spans="1:3" x14ac:dyDescent="0.2">
      <c r="A43" s="173"/>
      <c r="B43" s="173"/>
      <c r="C43" s="173"/>
    </row>
  </sheetData>
  <mergeCells count="6">
    <mergeCell ref="A42:C43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57" workbookViewId="0">
      <selection activeCell="D97" sqref="D9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601</v>
      </c>
      <c r="B1" s="195"/>
      <c r="C1" s="195"/>
      <c r="D1" s="195"/>
      <c r="E1" s="195"/>
      <c r="F1" s="195"/>
      <c r="G1" s="21" t="s">
        <v>498</v>
      </c>
      <c r="H1" s="22">
        <v>2024</v>
      </c>
    </row>
    <row r="2" spans="1:10" ht="18.95" customHeight="1" x14ac:dyDescent="0.2">
      <c r="A2" s="172" t="s">
        <v>509</v>
      </c>
      <c r="B2" s="195"/>
      <c r="C2" s="195"/>
      <c r="D2" s="195"/>
      <c r="E2" s="195"/>
      <c r="F2" s="195"/>
      <c r="G2" s="21" t="s">
        <v>499</v>
      </c>
      <c r="H2" s="22" t="s">
        <v>501</v>
      </c>
    </row>
    <row r="3" spans="1:10" ht="18.95" customHeight="1" x14ac:dyDescent="0.2">
      <c r="A3" s="196" t="s">
        <v>602</v>
      </c>
      <c r="B3" s="197"/>
      <c r="C3" s="197"/>
      <c r="D3" s="197"/>
      <c r="E3" s="197"/>
      <c r="F3" s="197"/>
      <c r="G3" s="21" t="s">
        <v>500</v>
      </c>
      <c r="H3" s="22">
        <v>4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4" t="s">
        <v>553</v>
      </c>
      <c r="C39" s="194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380123913.83999997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375493102.35000002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-755617016.19000006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4" t="s">
        <v>554</v>
      </c>
      <c r="C48" s="194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-380123913.83999997</v>
      </c>
    </row>
    <row r="51" spans="1:3" x14ac:dyDescent="0.2">
      <c r="A51" s="23">
        <v>8220</v>
      </c>
      <c r="B51" s="112" t="s">
        <v>46</v>
      </c>
      <c r="C51" s="114">
        <v>-475347502.19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3720582.79</v>
      </c>
    </row>
    <row r="56" spans="1:3" x14ac:dyDescent="0.2">
      <c r="A56" s="23">
        <v>8270</v>
      </c>
      <c r="B56" s="112" t="s">
        <v>42</v>
      </c>
      <c r="C56" s="114">
        <v>851750833.24000001</v>
      </c>
    </row>
    <row r="58" spans="1:3" ht="22.5" customHeight="1" x14ac:dyDescent="0.2">
      <c r="B58" s="193" t="s">
        <v>518</v>
      </c>
      <c r="C58" s="193"/>
    </row>
    <row r="59" spans="1:3" x14ac:dyDescent="0.2">
      <c r="B59" s="193"/>
      <c r="C59" s="193"/>
    </row>
  </sheetData>
  <sheetProtection formatCells="0" formatColumns="0" formatRows="0" insertColumns="0" insertRows="0" insertHyperlinks="0" deleteColumns="0" deleteRows="0" sort="0" autoFilter="0" pivotTables="0"/>
  <mergeCells count="7">
    <mergeCell ref="B58:C59"/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2025-02-11T17:44:57Z</cp:lastPrinted>
  <dcterms:created xsi:type="dcterms:W3CDTF">2012-12-11T20:36:24Z</dcterms:created>
  <dcterms:modified xsi:type="dcterms:W3CDTF">2025-02-11T17:53:14Z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