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-105" yWindow="-105" windowWidth="23250" windowHeight="12450" firstSheet="4" activeTab="12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G22" i="10" s="1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0" i="9"/>
  <c r="G59" i="9"/>
  <c r="G58" i="9"/>
  <c r="G57" i="9"/>
  <c r="G56" i="9"/>
  <c r="G55" i="9"/>
  <c r="G54" i="9"/>
  <c r="D60" i="9"/>
  <c r="D59" i="9"/>
  <c r="D58" i="9"/>
  <c r="D57" i="9"/>
  <c r="D56" i="9"/>
  <c r="D55" i="9"/>
  <c r="D54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G26" i="9"/>
  <c r="D26" i="9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D75" i="8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D59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D9" i="8" s="1"/>
  <c r="F9" i="8"/>
  <c r="F76" i="8" s="1"/>
  <c r="E9" i="8"/>
  <c r="E76" i="8" s="1"/>
  <c r="C9" i="8"/>
  <c r="C76" i="8" s="1"/>
  <c r="B9" i="8"/>
  <c r="B76" i="8" s="1"/>
  <c r="D76" i="8" s="1"/>
  <c r="G76" i="8" s="1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3" i="7" s="1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B93" i="7"/>
  <c r="C93" i="7"/>
  <c r="E93" i="7"/>
  <c r="F93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17" i="7"/>
  <c r="D16" i="7"/>
  <c r="D15" i="7"/>
  <c r="D14" i="7"/>
  <c r="D13" i="7"/>
  <c r="D12" i="7"/>
  <c r="D11" i="7"/>
  <c r="D27" i="6"/>
  <c r="D26" i="6"/>
  <c r="D25" i="6"/>
  <c r="D24" i="6"/>
  <c r="D23" i="6"/>
  <c r="D22" i="6"/>
  <c r="D21" i="6"/>
  <c r="D20" i="6"/>
  <c r="D19" i="6"/>
  <c r="D18" i="6"/>
  <c r="D17" i="6"/>
  <c r="F16" i="6"/>
  <c r="E16" i="6"/>
  <c r="D16" i="6"/>
  <c r="C16" i="6"/>
  <c r="B16" i="6"/>
  <c r="D49" i="6"/>
  <c r="D48" i="6"/>
  <c r="D47" i="6"/>
  <c r="D46" i="6"/>
  <c r="D34" i="6"/>
  <c r="D33" i="6"/>
  <c r="D32" i="6"/>
  <c r="D31" i="6"/>
  <c r="D30" i="6"/>
  <c r="D29" i="6"/>
  <c r="D15" i="6"/>
  <c r="D14" i="6"/>
  <c r="D13" i="6"/>
  <c r="D12" i="6"/>
  <c r="D11" i="6"/>
  <c r="D10" i="6"/>
  <c r="D9" i="6"/>
  <c r="D48" i="5"/>
  <c r="C48" i="5"/>
  <c r="B48" i="5"/>
  <c r="G10" i="8" l="1"/>
  <c r="G9" i="8" s="1"/>
  <c r="G60" i="8"/>
  <c r="G59" i="8" s="1"/>
  <c r="B41" i="6"/>
  <c r="A2" i="25" l="1"/>
  <c r="G17" i="22"/>
  <c r="G28" i="22" s="1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B29" i="19"/>
  <c r="G18" i="19"/>
  <c r="G29" i="19" s="1"/>
  <c r="F18" i="19"/>
  <c r="F29" i="19" s="1"/>
  <c r="E18" i="19"/>
  <c r="E29" i="19" s="1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1" i="16" l="1"/>
  <c r="C31" i="16"/>
  <c r="F30" i="20"/>
  <c r="E28" i="22"/>
  <c r="E30" i="20"/>
  <c r="D30" i="20"/>
  <c r="C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41" i="6"/>
  <c r="E75" i="6"/>
  <c r="E67" i="6"/>
  <c r="E59" i="6"/>
  <c r="E54" i="6"/>
  <c r="E45" i="6"/>
  <c r="E37" i="6"/>
  <c r="E35" i="6"/>
  <c r="E28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45" i="6"/>
  <c r="C37" i="6"/>
  <c r="C35" i="6"/>
  <c r="C28" i="6"/>
  <c r="C41" i="6"/>
  <c r="B75" i="6"/>
  <c r="B67" i="6"/>
  <c r="B59" i="6"/>
  <c r="B54" i="6"/>
  <c r="B45" i="6"/>
  <c r="B37" i="6"/>
  <c r="B35" i="6"/>
  <c r="B28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C55" i="5"/>
  <c r="C53" i="5"/>
  <c r="C49" i="5"/>
  <c r="B53" i="5"/>
  <c r="B49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G146" i="7"/>
  <c r="G71" i="7"/>
  <c r="G28" i="7"/>
  <c r="C65" i="6"/>
  <c r="E65" i="6"/>
  <c r="E81" i="2"/>
  <c r="F79" i="2"/>
  <c r="F47" i="2"/>
  <c r="F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65" i="6"/>
  <c r="G54" i="6"/>
  <c r="D65" i="6"/>
  <c r="D70" i="6" s="1"/>
  <c r="E41" i="6"/>
  <c r="B44" i="5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65" i="6" s="1"/>
  <c r="G16" i="6"/>
  <c r="G41" i="6" s="1"/>
  <c r="G37" i="6"/>
  <c r="E77" i="9" l="1"/>
  <c r="G77" i="9"/>
  <c r="F159" i="7"/>
  <c r="G9" i="7"/>
  <c r="E70" i="6"/>
  <c r="B70" i="6"/>
  <c r="F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<sst xmlns="http://schemas.openxmlformats.org/spreadsheetml/2006/main" count="1072" uniqueCount="643">
  <si>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</si>
  <si>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</si>
  <si>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</si>
  <si>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</si>
  <si>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</si>
  <si>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</si>
  <si>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</si>
  <si>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</si>
  <si>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</si>
  <si>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</si>
  <si>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</si>
  <si>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</si>
  <si>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</si>
  <si>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</si>
  <si>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</si>
  <si>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</si>
  <si>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</si>
  <si>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</si>
  <si>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</si>
  <si>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</si>
  <si>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</si>
  <si>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</si>
  <si>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</si>
  <si>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</si>
  <si>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</si>
  <si>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</si>
  <si>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</si>
  <si>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</si>
  <si>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</si>
  <si>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</si>
  <si>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</si>
  <si>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</si>
  <si>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</si>
  <si>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</si>
  <si>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</si>
  <si>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</si>
  <si>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</si>
  <si>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</si>
  <si>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</si>
  <si>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</si>
  <si>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</si>
  <si>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</si>
  <si>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</si>
  <si>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</si>
  <si>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</si>
  <si>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</si>
  <si>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</si>
  <si>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</si>
  <si>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</si>
  <si>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</si>
  <si>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</si>
  <si>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</si>
  <si>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</si>
  <si>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</si>
  <si>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</si>
  <si>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</si>
  <si>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</si>
  <si>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</si>
  <si>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</si>
  <si>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</si>
  <si>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</si>
  <si>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</si>
  <si>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</si>
  <si>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</si>
  <si>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</si>
  <si>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</si>
  <si>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</si>
  <si>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</si>
  <si>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</si>
  <si>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</si>
  <si>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</si>
  <si>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</si>
  <si>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</si>
  <si>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</si>
  <si>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</si>
  <si>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</si>
  <si>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</si>
  <si>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</si>
  <si>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</si>
  <si>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</si>
  <si>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</si>
  <si>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</si>
  <si>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</si>
  <si>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</si>
  <si>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</si>
  <si>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</si>
  <si>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</si>
  <si>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</si>
  <si>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</si>
  <si>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</si>
  <si>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</si>
  <si>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</si>
  <si>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</si>
  <si>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</si>
  <si>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</si>
  <si>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</si>
  <si>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</si>
  <si>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</si>
  <si>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</si>
  <si>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</si>
  <si>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</si>
  <si>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</si>
  <si>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</si>
  <si>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</si>
  <si>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</si>
  <si>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</si>
  <si>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</si>
  <si>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</si>
  <si>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</si>
  <si>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</si>
  <si>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</si>
  <si>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</si>
  <si>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</si>
  <si>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</si>
  <si>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</si>
  <si>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</si>
  <si>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</si>
  <si>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</si>
  <si>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</si>
  <si>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</si>
  <si>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</si>
  <si>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</si>
  <si>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</si>
  <si>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</si>
  <si>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</si>
  <si>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</si>
  <si>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</si>
  <si>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</si>
  <si>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</si>
  <si>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</si>
  <si>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</si>
  <si>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</si>
  <si>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</si>
  <si>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</si>
  <si>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</si>
  <si>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</si>
  <si>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</si>
  <si>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</si>
  <si>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</si>
  <si>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</si>
  <si>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</si>
  <si>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</si>
  <si>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</si>
  <si>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</si>
  <si>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</si>
  <si>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</si>
  <si>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</si>
  <si>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</si>
  <si>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</si>
  <si>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</si>
  <si>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</si>
  <si>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</si>
  <si>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</si>
  <si>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</si>
  <si>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</si>
  <si>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</si>
  <si>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</si>
  <si>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</si>
  <si>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</si>
  <si>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</si>
  <si>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</si>
  <si>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</si>
  <si>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</si>
  <si>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</si>
  <si>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</si>
  <si>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</si>
  <si>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</si>
  <si>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</si>
  <si>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</si>
  <si>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</si>
  <si>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</si>
  <si>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</si>
  <si>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</si>
  <si>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</si>
  <si>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</si>
  <si>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</si>
  <si>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</si>
  <si>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</si>
  <si>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</si>
  <si>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</si>
  <si>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</si>
  <si>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</si>
  <si>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</si>
  <si>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</si>
  <si>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</si>
  <si>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</si>
  <si>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</si>
  <si>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</si>
  <si>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</si>
  <si>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</si>
  <si>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</si>
  <si>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</si>
  <si>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</si>
  <si>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</si>
  <si>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</si>
  <si>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</si>
  <si>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</si>
  <si>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</si>
  <si>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</si>
  <si>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</si>
  <si>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</si>
  <si>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</si>
  <si>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</si>
  <si>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</si>
  <si>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</si>
  <si>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</si>
  <si>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</si>
  <si>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</si>
  <si>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</si>
  <si>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</si>
  <si>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</si>
  <si>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</si>
  <si>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</si>
  <si>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</si>
  <si>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</si>
  <si>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</si>
  <si>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</si>
  <si>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</si>
  <si>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</si>
  <si>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</si>
  <si>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</si>
  <si>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</si>
  <si>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</si>
  <si>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</si>
  <si>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</si>
  <si>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</si>
  <si>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</si>
  <si>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</si>
  <si>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</si>
  <si>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</si>
  <si>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</si>
  <si>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</si>
  <si>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</si>
  <si>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</si>
  <si>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</si>
  <si>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</si>
  <si>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</si>
  <si>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</si>
  <si>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</si>
  <si>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</si>
  <si>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</si>
  <si>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</si>
  <si>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</si>
  <si>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</si>
  <si>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</si>
  <si>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</si>
  <si>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</si>
  <si>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</si>
  <si>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</si>
  <si>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</si>
  <si>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</si>
  <si>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</si>
  <si>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</si>
  <si>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</si>
  <si>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</si>
  <si>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</si>
  <si>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</si>
  <si>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</si>
  <si>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</si>
  <si>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</si>
  <si>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</si>
  <si>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</si>
  <si>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</si>
  <si>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</si>
  <si>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</si>
  <si>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</si>
  <si>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</si>
  <si>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</si>
  <si>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</si>
  <si>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</si>
  <si>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</si>
  <si>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</si>
  <si>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</si>
  <si>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</si>
  <si>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</si>
  <si>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</si>
  <si>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</si>
  <si>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</si>
  <si>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</si>
  <si>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</si>
  <si>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</si>
  <si>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</si>
  <si>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</si>
  <si>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</si>
  <si>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</si>
  <si>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</si>
  <si>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</si>
  <si>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</si>
  <si>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</si>
  <si>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</si>
  <si>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</si>
  <si>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</si>
  <si>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</si>
  <si>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</si>
  <si>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</si>
  <si>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</si>
  <si>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</si>
  <si>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</si>
  <si>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</si>
  <si>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</si>
  <si>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</si>
  <si>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</si>
  <si>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</si>
  <si>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</si>
  <si>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</si>
  <si>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</si>
  <si>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</si>
  <si>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</si>
  <si>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</si>
  <si>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</si>
  <si>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</si>
  <si>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</si>
  <si>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</si>
  <si>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</si>
  <si>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</si>
  <si>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</si>
  <si>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</si>
  <si>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</si>
  <si>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</si>
  <si>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</si>
  <si>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</si>
  <si>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</si>
  <si>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</si>
  <si>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</si>
  <si>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</si>
  <si>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</si>
  <si>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</si>
  <si>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</si>
  <si>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</si>
  <si>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</si>
  <si>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</si>
  <si>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</si>
  <si>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</si>
  <si>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</si>
  <si>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</si>
  <si>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</si>
  <si>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</si>
  <si>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</si>
  <si>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</si>
  <si>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</si>
  <si>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</si>
  <si>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</si>
  <si>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</si>
  <si>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</si>
  <si>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</si>
  <si>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</si>
  <si>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</si>
  <si>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</si>
  <si>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</si>
  <si>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</si>
  <si>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</si>
  <si>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</si>
  <si>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</si>
  <si>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</si>
  <si>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</si>
  <si>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</si>
  <si>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</si>
  <si>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</si>
  <si>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</si>
  <si>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</si>
  <si>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</si>
  <si>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</si>
  <si>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</si>
  <si>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</si>
  <si>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</si>
  <si>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</si>
  <si>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</si>
  <si>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</si>
  <si>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</si>
  <si>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</si>
  <si>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</si>
  <si>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</si>
  <si>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</si>
  <si>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</si>
  <si>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</si>
  <si>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</si>
  <si>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</si>
  <si>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</si>
  <si>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</si>
  <si>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</si>
  <si>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</si>
  <si>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</si>
  <si>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</si>
  <si>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</si>
  <si>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</si>
  <si>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</si>
  <si>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</si>
  <si>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</si>
  <si>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</si>
  <si>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</si>
  <si>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</si>
  <si>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</si>
  <si>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</si>
  <si>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</si>
  <si>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</si>
  <si>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</si>
  <si>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</si>
  <si>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</si>
  <si>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</si>
  <si>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</si>
  <si>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</si>
  <si>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</si>
  <si>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</si>
  <si>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</si>
  <si>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</si>
  <si>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</si>
  <si>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</si>
  <si>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</si>
  <si>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</si>
  <si>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</si>
  <si>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</si>
  <si>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</si>
  <si>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</si>
  <si>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</si>
  <si>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</si>
  <si>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</si>
  <si>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</si>
  <si>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</si>
  <si>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</si>
  <si>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</si>
  <si>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</si>
  <si>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</si>
  <si>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</si>
  <si>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</si>
  <si>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</si>
  <si>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</si>
  <si>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</si>
  <si>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</si>
  <si>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</si>
  <si>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</si>
  <si>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</si>
  <si>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</si>
  <si>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</si>
  <si>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</si>
  <si>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</si>
  <si>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</si>
  <si>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</si>
  <si>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</si>
  <si>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</si>
  <si>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</si>
  <si>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</si>
  <si>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</si>
  <si>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</si>
  <si>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</si>
  <si>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</si>
  <si>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</si>
  <si>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</si>
  <si>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</si>
  <si>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</si>
  <si>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</si>
  <si>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</si>
  <si>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</si>
  <si>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</si>
  <si>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</si>
  <si>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</si>
  <si>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</si>
  <si>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</si>
  <si>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</si>
  <si>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</si>
  <si>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</si>
  <si>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</si>
  <si>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</si>
  <si>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</si>
  <si>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</si>
  <si>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</si>
  <si>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</si>
  <si>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</si>
  <si>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</si>
  <si>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</si>
  <si>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</si>
  <si>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</si>
  <si>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</si>
  <si>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</si>
  <si>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</si>
  <si>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</si>
  <si>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</si>
  <si>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</si>
  <si>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</si>
  <si>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</si>
  <si>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</si>
  <si>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</si>
  <si>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</si>
  <si>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</si>
  <si>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</si>
  <si>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</si>
  <si>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</si>
  <si>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</si>
  <si>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</si>
  <si>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</si>
  <si>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</si>
  <si>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</si>
  <si>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</si>
  <si>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</si>
  <si>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</si>
  <si>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</si>
  <si>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</si>
  <si>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</si>
  <si>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</si>
  <si>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</si>
  <si>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</si>
  <si>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</si>
  <si>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</si>
  <si>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</si>
  <si>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</si>
  <si>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</si>
  <si>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</si>
  <si>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</si>
  <si>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</si>
  <si>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</si>
  <si>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</si>
  <si>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</si>
  <si>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</si>
  <si>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</si>
  <si>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</si>
  <si>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</si>
  <si>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</si>
  <si>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</si>
  <si>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</si>
  <si>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</si>
  <si>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</si>
  <si>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</si>
  <si>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</si>
  <si>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</si>
  <si>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</si>
  <si>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</si>
  <si>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</si>
  <si>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</si>
  <si>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</si>
  <si>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</si>
  <si>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</si>
  <si>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</si>
  <si>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</si>
  <si>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</si>
  <si>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</si>
  <si>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</si>
  <si>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</si>
  <si>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</si>
  <si>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</si>
  <si>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</si>
  <si>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</si>
  <si>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</si>
  <si>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</si>
  <si>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</si>
  <si>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</si>
  <si>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</si>
  <si>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</si>
  <si>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</si>
  <si>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</si>
  <si>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</si>
  <si>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</si>
  <si>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</si>
  <si>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</si>
  <si>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</si>
  <si>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</si>
  <si>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</si>
  <si>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</si>
  <si>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</si>
  <si>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</si>
  <si>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</si>
  <si>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</si>
  <si>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</si>
  <si>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</si>
  <si>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</si>
  <si>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</si>
  <si>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</si>
  <si>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</si>
  <si>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</si>
  <si>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</si>
  <si>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</si>
  <si>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</si>
  <si>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</si>
  <si>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</si>
  <si>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</si>
  <si>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</si>
  <si>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</si>
  <si>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</si>
  <si>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</si>
  <si>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</si>
  <si>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</si>
  <si>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</si>
  <si>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</si>
  <si>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</si>
  <si>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</si>
  <si>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</si>
  <si>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</si>
  <si>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</si>
  <si>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</si>
  <si>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</si>
  <si>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</si>
  <si>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</si>
  <si>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</si>
  <si>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</si>
  <si>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APASEO EL GRANDE, GTO</t>
  </si>
  <si>
    <t>Al 31 de Diciembre de 2023 y al 31 de diciembre de 2024 (b)</t>
  </si>
  <si>
    <t>Del 1 de Enero al 31 de diciembre de 2024 (b)</t>
  </si>
  <si>
    <t>31111M040010100 ALEJANDRO APASEO</t>
  </si>
  <si>
    <t>31111M040010101 FRANCISCO JAVIER MENDOZA RAMOS</t>
  </si>
  <si>
    <t>31111M040010200 SUSANA MIRANDA H</t>
  </si>
  <si>
    <t>31111M040010201 MARCIA SANCHEZ CRUZ</t>
  </si>
  <si>
    <t>31111M040010300 MIGUEL HERNANDEZ</t>
  </si>
  <si>
    <t>31111M040010301 MARCO ANTONIO DAMIAN LOPEZ</t>
  </si>
  <si>
    <t>31111M040010400 FERNANDO IBARRA</t>
  </si>
  <si>
    <t>31111M040010401 JOSE DOMINGO NUÑEZ ROJAS</t>
  </si>
  <si>
    <t>31111M040010500 JUANA ACOSTA TRU</t>
  </si>
  <si>
    <t>31111M040010501 CRISTINA SALINAS HURTADO</t>
  </si>
  <si>
    <t>31111M040010600 ERNESTO VEGA ARI</t>
  </si>
  <si>
    <t>31111M040010601 OSCAR MARTINEZ SANCHEZ</t>
  </si>
  <si>
    <t>31111M040010700 LUZ ITZEL MENDO</t>
  </si>
  <si>
    <t>31111M040010701 MARIANA GUADALUPE DE SAN PEDRO MONTOYA</t>
  </si>
  <si>
    <t>31111M040010800  PALOMA SIMENTAL</t>
  </si>
  <si>
    <t>31111M040010801 DAFNE MARIANA PEÑA ARENALDE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</si>
  <si>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</si>
  <si>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</si>
  <si>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</si>
  <si>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</si>
  <si>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AYUNTAMIENTO</t>
  </si>
  <si>
    <t>31111M040050000 SUBDIRECCION COMUNICACION SOCIAL</t>
  </si>
  <si>
    <t>31111M040060000 COORDINACION ACCESO A LA INFORMACION</t>
  </si>
  <si>
    <t>31111M040070000 DIRECCION DEL INSTITUTO DE LA MUJER</t>
  </si>
  <si>
    <t>31111M040080000 COORDINACION DEL INSTITUTO DE LA JUVENTU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</si>
  <si>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</si>
  <si>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</si>
  <si>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</si>
  <si>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</si>
  <si>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</si>
  <si>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</si>
  <si>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 ECONOMICO</t>
  </si>
  <si>
    <t>31111M040140000 DIRECCION DE SEGURIDAD PUBLICA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</si>
  <si>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</si>
  <si>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</si>
  <si>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</si>
  <si>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</si>
  <si>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 URBANO</t>
  </si>
  <si>
    <t>31111M040200000 DIRECCION DE DESARROLLO SOCIAL</t>
  </si>
  <si>
    <t>31111M040210000 DIRECCION DE DESARROLLO RURAL AGROPECUAR</t>
  </si>
  <si>
    <t>31111M040220000 DIRECCION DE ECOLOGIA</t>
  </si>
  <si>
    <t>31111M040230100 ALUMBRADO PUBLICO</t>
  </si>
  <si>
    <t>31111M040230200 DIRECCION DE SERVICIOS MUNICIPALES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</si>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</sst>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indent="3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vertical="center"/>
    </xf>
    <xf numFmtId="165" fontId="0" fillId="0" borderId="14" xfId="1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 indent="3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0" fontId="0" fillId="0" borderId="15" xfId="0" applyFill="1" applyBorder="1" applyAlignment="1">
      <alignment vertical="center"/>
    </xf>
    <xf numFmtId="166" fontId="0" fillId="0" borderId="15" xfId="1" applyNumberFormat="1" applyFont="1" applyBorder="1" applyAlignment="1">
      <alignment vertical="center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35" zoomScale="75" zoomScaleNormal="75" workbookViewId="0">
      <selection activeCell="J64" sqref="J6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8" t="s">
        <v>0</v>
      </c>
      <c r="B1" s="179"/>
      <c r="C1" s="179"/>
      <c r="D1" s="179"/>
      <c r="E1" s="179"/>
      <c r="F1" s="180"/>
    </row>
    <row r="2" spans="1:6" ht="15" customHeight="1" x14ac:dyDescent="0.25">
      <c r="A2" s="109" t="s">
        <v>592</v>
      </c>
      <c r="B2" s="110"/>
      <c r="C2" s="110"/>
      <c r="D2" s="110"/>
      <c r="E2" s="110"/>
      <c r="F2" s="111"/>
    </row>
    <row r="3" spans="1:6" ht="15" customHeight="1" x14ac:dyDescent="0.25">
      <c r="A3" s="112" t="s">
        <v>1</v>
      </c>
      <c r="B3" s="113"/>
      <c r="C3" s="113"/>
      <c r="D3" s="113"/>
      <c r="E3" s="113"/>
      <c r="F3" s="114"/>
    </row>
    <row r="4" spans="1:6" ht="12.95" customHeight="1" x14ac:dyDescent="0.25">
      <c r="A4" s="112" t="s">
        <v>593</v>
      </c>
      <c r="B4" s="113"/>
      <c r="C4" s="113"/>
      <c r="D4" s="113"/>
      <c r="E4" s="113"/>
      <c r="F4" s="114"/>
    </row>
    <row r="5" spans="1:6" ht="12.95" customHeight="1" x14ac:dyDescent="0.25">
      <c r="A5" s="115" t="s">
        <v>2</v>
      </c>
      <c r="B5" s="116"/>
      <c r="C5" s="116"/>
      <c r="D5" s="116"/>
      <c r="E5" s="116"/>
      <c r="F5" s="117"/>
    </row>
    <row r="6" spans="1:6" ht="41.45" customHeight="1" x14ac:dyDescent="0.25">
      <c r="A6" s="39" t="s">
        <v>3</v>
      </c>
      <c r="B6" s="40" t="s">
        <v>586</v>
      </c>
      <c r="C6" s="1" t="s">
        <v>587</v>
      </c>
      <c r="D6" s="41" t="s">
        <v>4</v>
      </c>
      <c r="E6" s="40" t="s">
        <v>586</v>
      </c>
      <c r="F6" s="1" t="s">
        <v>587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217464640.57000002</v>
      </c>
      <c r="C9" s="46">
        <f>SUM(C10:C16)</f>
        <v>307304989.50999999</v>
      </c>
      <c r="D9" s="45" t="s">
        <v>10</v>
      </c>
      <c r="E9" s="46">
        <f>SUM(E10:E18)</f>
        <v>10419918.1</v>
      </c>
      <c r="F9" s="46">
        <f>SUM(F10:F18)</f>
        <v>32779139.75</v>
      </c>
    </row>
    <row r="10" spans="1:6" x14ac:dyDescent="0.25">
      <c r="A10" s="47" t="s">
        <v>11</v>
      </c>
      <c r="B10" s="46">
        <v>0</v>
      </c>
      <c r="C10" s="46">
        <v>0</v>
      </c>
      <c r="D10" s="47" t="s">
        <v>12</v>
      </c>
      <c r="E10" s="46">
        <v>0</v>
      </c>
      <c r="F10" s="46">
        <v>0</v>
      </c>
    </row>
    <row r="11" spans="1:6" x14ac:dyDescent="0.25">
      <c r="A11" s="47" t="s">
        <v>13</v>
      </c>
      <c r="B11" s="46">
        <v>206848664.30000001</v>
      </c>
      <c r="C11" s="46">
        <v>259540951.90000001</v>
      </c>
      <c r="D11" s="47" t="s">
        <v>14</v>
      </c>
      <c r="E11" s="46">
        <v>333110.05</v>
      </c>
      <c r="F11" s="46">
        <v>11252407.32</v>
      </c>
    </row>
    <row r="12" spans="1:6" x14ac:dyDescent="0.25">
      <c r="A12" s="47" t="s">
        <v>15</v>
      </c>
      <c r="B12" s="46">
        <v>0</v>
      </c>
      <c r="C12" s="46">
        <v>0</v>
      </c>
      <c r="D12" s="47" t="s">
        <v>16</v>
      </c>
      <c r="E12" s="46">
        <v>1527295.27</v>
      </c>
      <c r="F12" s="46">
        <v>12658674.99</v>
      </c>
    </row>
    <row r="13" spans="1:6" x14ac:dyDescent="0.25">
      <c r="A13" s="47" t="s">
        <v>17</v>
      </c>
      <c r="B13" s="46">
        <v>10615976.27</v>
      </c>
      <c r="C13" s="46">
        <v>47764037.609999999</v>
      </c>
      <c r="D13" s="47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46">
        <v>0</v>
      </c>
      <c r="C14" s="46">
        <v>0</v>
      </c>
      <c r="D14" s="47" t="s">
        <v>20</v>
      </c>
      <c r="E14" s="46">
        <v>0</v>
      </c>
      <c r="F14" s="46">
        <v>0</v>
      </c>
    </row>
    <row r="15" spans="1:6" x14ac:dyDescent="0.25">
      <c r="A15" s="47" t="s">
        <v>21</v>
      </c>
      <c r="B15" s="46">
        <v>0</v>
      </c>
      <c r="C15" s="46">
        <v>0</v>
      </c>
      <c r="D15" s="47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46">
        <v>0</v>
      </c>
      <c r="C16" s="46">
        <v>0</v>
      </c>
      <c r="D16" s="47" t="s">
        <v>24</v>
      </c>
      <c r="E16" s="46">
        <v>5988557.5</v>
      </c>
      <c r="F16" s="46">
        <v>5235733.43</v>
      </c>
    </row>
    <row r="17" spans="1:6" x14ac:dyDescent="0.25">
      <c r="A17" s="45" t="s">
        <v>25</v>
      </c>
      <c r="B17" s="46">
        <f>SUM(B18:B24)</f>
        <v>2902298.6500000004</v>
      </c>
      <c r="C17" s="46">
        <f>SUM(C18:C24)</f>
        <v>976151.13</v>
      </c>
      <c r="D17" s="47" t="s">
        <v>26</v>
      </c>
      <c r="E17" s="46">
        <v>0</v>
      </c>
      <c r="F17" s="46">
        <v>0</v>
      </c>
    </row>
    <row r="18" spans="1:6" x14ac:dyDescent="0.25">
      <c r="A18" s="47" t="s">
        <v>27</v>
      </c>
      <c r="B18" s="46">
        <v>0</v>
      </c>
      <c r="C18" s="46">
        <v>0</v>
      </c>
      <c r="D18" s="47" t="s">
        <v>28</v>
      </c>
      <c r="E18" s="46">
        <v>2570955.2799999998</v>
      </c>
      <c r="F18" s="46">
        <v>3632324.01</v>
      </c>
    </row>
    <row r="19" spans="1:6" x14ac:dyDescent="0.25">
      <c r="A19" s="47" t="s">
        <v>29</v>
      </c>
      <c r="B19" s="46">
        <v>265071.99</v>
      </c>
      <c r="C19" s="46">
        <v>345637.35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46">
        <v>3731</v>
      </c>
      <c r="C20" s="46">
        <v>3731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46">
        <v>24.42</v>
      </c>
      <c r="C21" s="46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46">
        <v>20000</v>
      </c>
      <c r="C22" s="46">
        <v>70000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46">
        <v>0</v>
      </c>
      <c r="C23" s="4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46">
        <v>2613471.2400000002</v>
      </c>
      <c r="C24" s="46">
        <v>556782.78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32690977.100000001</v>
      </c>
      <c r="C25" s="46">
        <f>SUM(C26:C30)</f>
        <v>65638092.119999997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745570.28</v>
      </c>
      <c r="C26" s="46">
        <v>3361074.26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30000</v>
      </c>
      <c r="C27" s="46">
        <v>30000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31915406.82</v>
      </c>
      <c r="C29" s="46">
        <v>62247017.859999999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0</v>
      </c>
      <c r="C37" s="46">
        <v>0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0</v>
      </c>
      <c r="C38" s="46">
        <f>SUM(C39:C40)</f>
        <v>0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0</v>
      </c>
      <c r="C39" s="46">
        <v>0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0</v>
      </c>
      <c r="C41" s="46">
        <f>SUM(C42:C45)</f>
        <v>0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0</v>
      </c>
      <c r="C42" s="46">
        <v>0</v>
      </c>
      <c r="D42" s="45" t="s">
        <v>76</v>
      </c>
      <c r="E42" s="46">
        <f>SUM(E43:E45)</f>
        <v>1316464.77</v>
      </c>
      <c r="F42" s="46">
        <f>SUM(F43:F45)</f>
        <v>197086.85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1316464.77</v>
      </c>
      <c r="F43" s="46">
        <v>197086.85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253057916.32000002</v>
      </c>
      <c r="C47" s="4">
        <f>C9+C17+C25+C31+C37+C38+C41</f>
        <v>373919232.75999999</v>
      </c>
      <c r="D47" s="2" t="s">
        <v>84</v>
      </c>
      <c r="E47" s="4">
        <f>E9+E19+E23+E26+E27+E31+E38+E42</f>
        <v>11736382.869999999</v>
      </c>
      <c r="F47" s="4">
        <f>F9+F19+F23+F26+F27+F31+F38+F42</f>
        <v>32976226.600000001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46">
        <v>479497444.33999997</v>
      </c>
      <c r="C52" s="46">
        <v>246498165.91999999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46">
        <v>109054764.92</v>
      </c>
      <c r="C53" s="46">
        <v>98164516.469999999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46">
        <v>556085.52</v>
      </c>
      <c r="C54" s="46">
        <v>366715.52</v>
      </c>
      <c r="D54" s="45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46">
        <v>-50326664.140000001</v>
      </c>
      <c r="C55" s="46">
        <v>-44653838.509999998</v>
      </c>
      <c r="D55" s="49" t="s">
        <v>98</v>
      </c>
      <c r="E55" s="46">
        <v>0</v>
      </c>
      <c r="F55" s="46">
        <v>0</v>
      </c>
    </row>
    <row r="56" spans="1:6" x14ac:dyDescent="0.25">
      <c r="A56" s="45" t="s">
        <v>99</v>
      </c>
      <c r="B56" s="46">
        <v>17686007.93</v>
      </c>
      <c r="C56" s="46">
        <v>16037501.560000001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11736382.869999999</v>
      </c>
      <c r="F59" s="4">
        <f>F47+F57</f>
        <v>32976226.600000001</v>
      </c>
    </row>
    <row r="60" spans="1:6" x14ac:dyDescent="0.25">
      <c r="A60" s="3" t="s">
        <v>104</v>
      </c>
      <c r="B60" s="4">
        <f>SUM(B50:B58)</f>
        <v>556467638.56999993</v>
      </c>
      <c r="C60" s="4">
        <f>SUM(C50:C58)</f>
        <v>316413060.95999998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809525554.88999999</v>
      </c>
      <c r="C62" s="4">
        <f>SUM(C47+C60)</f>
        <v>690332293.72000003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49909488.490000002</v>
      </c>
      <c r="F63" s="46">
        <f>SUM(F64:F66)</f>
        <v>49433488.490000002</v>
      </c>
    </row>
    <row r="64" spans="1:6" x14ac:dyDescent="0.25">
      <c r="A64" s="44"/>
      <c r="B64" s="44"/>
      <c r="C64" s="44"/>
      <c r="D64" s="45" t="s">
        <v>108</v>
      </c>
      <c r="E64" s="46">
        <v>49433488.490000002</v>
      </c>
      <c r="F64" s="46">
        <v>49433488.490000002</v>
      </c>
    </row>
    <row r="65" spans="1:6" x14ac:dyDescent="0.25">
      <c r="A65" s="44"/>
      <c r="B65" s="44"/>
      <c r="C65" s="44"/>
      <c r="D65" s="49" t="s">
        <v>109</v>
      </c>
      <c r="E65" s="46">
        <v>476000</v>
      </c>
      <c r="F65" s="46">
        <v>0</v>
      </c>
    </row>
    <row r="66" spans="1:6" x14ac:dyDescent="0.25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747879683.52999997</v>
      </c>
      <c r="F68" s="46">
        <f>SUM(F69:F73)</f>
        <v>607922578.63</v>
      </c>
    </row>
    <row r="69" spans="1:6" x14ac:dyDescent="0.25">
      <c r="A69" s="52"/>
      <c r="B69" s="44"/>
      <c r="C69" s="44"/>
      <c r="D69" s="45" t="s">
        <v>112</v>
      </c>
      <c r="E69" s="46">
        <v>139724177.77000001</v>
      </c>
      <c r="F69" s="46">
        <v>297980510.08999997</v>
      </c>
    </row>
    <row r="70" spans="1:6" x14ac:dyDescent="0.25">
      <c r="A70" s="52"/>
      <c r="B70" s="44"/>
      <c r="C70" s="44"/>
      <c r="D70" s="45" t="s">
        <v>113</v>
      </c>
      <c r="E70" s="46">
        <v>608155505.75999999</v>
      </c>
      <c r="F70" s="46">
        <v>309942068.54000002</v>
      </c>
    </row>
    <row r="71" spans="1:6" x14ac:dyDescent="0.25">
      <c r="A71" s="52"/>
      <c r="B71" s="44"/>
      <c r="C71" s="44"/>
      <c r="D71" s="45" t="s">
        <v>114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797789172.01999998</v>
      </c>
      <c r="F79" s="4">
        <f>F63+F68+F75</f>
        <v>657356067.12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809525554.88999999</v>
      </c>
      <c r="F81" s="4">
        <f>F59+F79</f>
        <v>690332293.72000003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59:C62 E19:F42 E44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8" t="s">
        <v>122</v>
      </c>
      <c r="B1" s="179"/>
      <c r="C1" s="179"/>
      <c r="D1" s="179"/>
      <c r="E1" s="179"/>
      <c r="F1" s="179"/>
      <c r="G1" s="179"/>
      <c r="H1" s="180"/>
    </row>
    <row r="2" spans="1:8" x14ac:dyDescent="0.25">
      <c r="A2" s="109" t="str">
        <f>'Formato 1'!A2</f>
        <v>APASEO EL GRANDE, GTO</v>
      </c>
      <c r="B2" s="110"/>
      <c r="C2" s="110"/>
      <c r="D2" s="110"/>
      <c r="E2" s="110"/>
      <c r="F2" s="110"/>
      <c r="G2" s="110"/>
      <c r="H2" s="111"/>
    </row>
    <row r="3" spans="1:8" ht="15" customHeight="1" x14ac:dyDescent="0.25">
      <c r="A3" s="112" t="s">
        <v>123</v>
      </c>
      <c r="B3" s="113"/>
      <c r="C3" s="113"/>
      <c r="D3" s="113"/>
      <c r="E3" s="113"/>
      <c r="F3" s="113"/>
      <c r="G3" s="113"/>
      <c r="H3" s="114"/>
    </row>
    <row r="4" spans="1:8" ht="15" customHeight="1" x14ac:dyDescent="0.25">
      <c r="A4" s="112" t="str">
        <f>'Formato 1'!A4</f>
        <v>Al 31 de Diciembre de 2023 y al 31 de diciembre de 2024 (b)</v>
      </c>
      <c r="B4" s="113"/>
      <c r="C4" s="113"/>
      <c r="D4" s="113"/>
      <c r="E4" s="113"/>
      <c r="F4" s="113"/>
      <c r="G4" s="113"/>
      <c r="H4" s="114"/>
    </row>
    <row r="5" spans="1:8" x14ac:dyDescent="0.25">
      <c r="A5" s="115" t="s">
        <v>2</v>
      </c>
      <c r="B5" s="116"/>
      <c r="C5" s="116"/>
      <c r="D5" s="116"/>
      <c r="E5" s="116"/>
      <c r="F5" s="116"/>
      <c r="G5" s="116"/>
      <c r="H5" s="117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1"/>
      <c r="B7" s="102"/>
      <c r="C7" s="102"/>
      <c r="D7" s="102"/>
      <c r="E7" s="102"/>
      <c r="F7" s="102"/>
      <c r="G7" s="102"/>
      <c r="H7" s="102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3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4" t="s">
        <v>133</v>
      </c>
      <c r="B10" s="105">
        <v>0</v>
      </c>
      <c r="C10" s="46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</row>
    <row r="11" spans="1:8" x14ac:dyDescent="0.25">
      <c r="A11" s="104" t="s">
        <v>134</v>
      </c>
      <c r="B11" s="105">
        <v>0</v>
      </c>
      <c r="C11" s="46">
        <v>0</v>
      </c>
      <c r="D11" s="105">
        <v>0</v>
      </c>
      <c r="E11" s="105">
        <v>0</v>
      </c>
      <c r="F11" s="105">
        <v>0</v>
      </c>
      <c r="G11" s="46">
        <v>0</v>
      </c>
      <c r="H11" s="46">
        <v>0</v>
      </c>
    </row>
    <row r="12" spans="1:8" ht="16.5" customHeight="1" x14ac:dyDescent="0.25">
      <c r="A12" s="104" t="s">
        <v>135</v>
      </c>
      <c r="B12" s="105">
        <v>0</v>
      </c>
      <c r="C12" s="46">
        <v>0</v>
      </c>
      <c r="D12" s="105">
        <v>0</v>
      </c>
      <c r="E12" s="105">
        <v>0</v>
      </c>
      <c r="F12" s="105">
        <v>0</v>
      </c>
      <c r="G12" s="46">
        <v>0</v>
      </c>
      <c r="H12" s="46">
        <v>0</v>
      </c>
    </row>
    <row r="13" spans="1:8" x14ac:dyDescent="0.25">
      <c r="A13" s="103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4" t="s">
        <v>137</v>
      </c>
      <c r="B14" s="105">
        <v>0</v>
      </c>
      <c r="C14" s="46">
        <v>0</v>
      </c>
      <c r="D14" s="105">
        <v>0</v>
      </c>
      <c r="E14" s="105">
        <v>0</v>
      </c>
      <c r="F14" s="105">
        <v>0</v>
      </c>
      <c r="G14" s="46">
        <v>0</v>
      </c>
      <c r="H14" s="46">
        <v>0</v>
      </c>
    </row>
    <row r="15" spans="1:8" ht="15" customHeight="1" x14ac:dyDescent="0.25">
      <c r="A15" s="104" t="s">
        <v>138</v>
      </c>
      <c r="B15" s="105">
        <v>0</v>
      </c>
      <c r="C15" s="46">
        <v>0</v>
      </c>
      <c r="D15" s="105">
        <v>0</v>
      </c>
      <c r="E15" s="105">
        <v>0</v>
      </c>
      <c r="F15" s="105">
        <v>0</v>
      </c>
      <c r="G15" s="46">
        <v>0</v>
      </c>
      <c r="H15" s="46">
        <v>0</v>
      </c>
    </row>
    <row r="16" spans="1:8" x14ac:dyDescent="0.25">
      <c r="A16" s="104" t="s">
        <v>139</v>
      </c>
      <c r="B16" s="105">
        <v>0</v>
      </c>
      <c r="C16" s="46">
        <v>0</v>
      </c>
      <c r="D16" s="105">
        <v>0</v>
      </c>
      <c r="E16" s="105">
        <v>0</v>
      </c>
      <c r="F16" s="105">
        <v>0</v>
      </c>
      <c r="G16" s="46">
        <v>0</v>
      </c>
      <c r="H16" s="46">
        <v>0</v>
      </c>
    </row>
    <row r="17" spans="1:8" x14ac:dyDescent="0.25">
      <c r="A17" s="106"/>
      <c r="B17" s="90"/>
      <c r="C17" s="90"/>
      <c r="D17" s="90"/>
      <c r="E17" s="90"/>
      <c r="F17" s="90"/>
      <c r="G17" s="90"/>
      <c r="H17" s="90"/>
    </row>
    <row r="18" spans="1:8" x14ac:dyDescent="0.25">
      <c r="A18" s="8" t="s">
        <v>140</v>
      </c>
      <c r="B18" s="4">
        <v>32976226.600000001</v>
      </c>
      <c r="C18" s="107"/>
      <c r="D18" s="107"/>
      <c r="E18" s="107"/>
      <c r="F18" s="4">
        <v>11736382.869999999</v>
      </c>
      <c r="G18" s="107"/>
      <c r="H18" s="107"/>
    </row>
    <row r="19" spans="1:8" ht="16.5" customHeight="1" x14ac:dyDescent="0.25">
      <c r="A19" s="106"/>
      <c r="B19" s="90"/>
      <c r="C19" s="90"/>
      <c r="D19" s="90"/>
      <c r="E19" s="90"/>
      <c r="F19" s="90"/>
      <c r="G19" s="90"/>
      <c r="H19" s="90"/>
    </row>
    <row r="20" spans="1:8" ht="14.45" customHeight="1" x14ac:dyDescent="0.25">
      <c r="A20" s="8" t="s">
        <v>141</v>
      </c>
      <c r="B20" s="4">
        <f t="shared" ref="B20:H20" si="3">B8+B18</f>
        <v>32976226.600000001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11736382.869999999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6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8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8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8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8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8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8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81" t="s">
        <v>151</v>
      </c>
      <c r="B33" s="181"/>
      <c r="C33" s="181"/>
      <c r="D33" s="181"/>
      <c r="E33" s="181"/>
      <c r="F33" s="181"/>
      <c r="G33" s="181"/>
      <c r="H33" s="181"/>
    </row>
    <row r="34" spans="1:8" ht="14.45" customHeight="1" x14ac:dyDescent="0.25">
      <c r="A34" s="181"/>
      <c r="B34" s="181"/>
      <c r="C34" s="181"/>
      <c r="D34" s="181"/>
      <c r="E34" s="181"/>
      <c r="F34" s="181"/>
      <c r="G34" s="181"/>
      <c r="H34" s="181"/>
    </row>
    <row r="35" spans="1:8" ht="14.45" customHeight="1" x14ac:dyDescent="0.25">
      <c r="A35" s="181"/>
      <c r="B35" s="181"/>
      <c r="C35" s="181"/>
      <c r="D35" s="181"/>
      <c r="E35" s="181"/>
      <c r="F35" s="181"/>
      <c r="G35" s="181"/>
      <c r="H35" s="181"/>
    </row>
    <row r="36" spans="1:8" ht="14.45" customHeight="1" x14ac:dyDescent="0.25">
      <c r="A36" s="181"/>
      <c r="B36" s="181"/>
      <c r="C36" s="181"/>
      <c r="D36" s="181"/>
      <c r="E36" s="181"/>
      <c r="F36" s="181"/>
      <c r="G36" s="181"/>
      <c r="H36" s="181"/>
    </row>
    <row r="37" spans="1:8" ht="14.45" customHeight="1" x14ac:dyDescent="0.25">
      <c r="A37" s="181"/>
      <c r="B37" s="181"/>
      <c r="C37" s="181"/>
      <c r="D37" s="181"/>
      <c r="E37" s="181"/>
      <c r="F37" s="181"/>
      <c r="G37" s="181"/>
      <c r="H37" s="181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8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8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8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H33" sqref="H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8" t="s">
        <v>162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1" x14ac:dyDescent="0.25">
      <c r="A2" s="109" t="str">
        <f>'Formato 1'!A2</f>
        <v>APASEO EL GRANDE, GTO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25">
      <c r="A3" s="112" t="s">
        <v>163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x14ac:dyDescent="0.25">
      <c r="A4" s="112" t="s">
        <v>594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x14ac:dyDescent="0.25">
      <c r="A5" s="112" t="s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8"/>
      <c r="C8" s="98"/>
      <c r="D8" s="98"/>
      <c r="E8" s="4">
        <f>SUM(E9:E12)</f>
        <v>0</v>
      </c>
      <c r="F8" s="98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9" t="s">
        <v>173</v>
      </c>
      <c r="B9" s="100"/>
      <c r="C9" s="100"/>
      <c r="D9" s="100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9" t="s">
        <v>174</v>
      </c>
      <c r="B10" s="100"/>
      <c r="C10" s="100"/>
      <c r="D10" s="100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9" t="s">
        <v>175</v>
      </c>
      <c r="B11" s="100"/>
      <c r="C11" s="100"/>
      <c r="D11" s="100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9" t="s">
        <v>176</v>
      </c>
      <c r="B12" s="100"/>
      <c r="C12" s="100"/>
      <c r="D12" s="100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9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8"/>
      <c r="C14" s="98"/>
      <c r="D14" s="98"/>
      <c r="E14" s="4">
        <f>SUM(E15:E18)</f>
        <v>0</v>
      </c>
      <c r="F14" s="98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9" t="s">
        <v>178</v>
      </c>
      <c r="B15" s="100"/>
      <c r="C15" s="100"/>
      <c r="D15" s="100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9" t="s">
        <v>179</v>
      </c>
      <c r="B16" s="100"/>
      <c r="C16" s="100"/>
      <c r="D16" s="100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9" t="s">
        <v>180</v>
      </c>
      <c r="B17" s="100"/>
      <c r="C17" s="100"/>
      <c r="D17" s="100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9" t="s">
        <v>181</v>
      </c>
      <c r="B18" s="100"/>
      <c r="C18" s="100"/>
      <c r="D18" s="100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9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8"/>
      <c r="C20" s="98"/>
      <c r="D20" s="98"/>
      <c r="E20" s="4">
        <f>SUM(E8,E14)</f>
        <v>0</v>
      </c>
      <c r="F20" s="98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B79" sqref="B7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8" t="s">
        <v>183</v>
      </c>
      <c r="B1" s="179"/>
      <c r="C1" s="179"/>
      <c r="D1" s="180"/>
    </row>
    <row r="2" spans="1:4" x14ac:dyDescent="0.25">
      <c r="A2" s="109" t="str">
        <f>'Formato 1'!A2</f>
        <v>APASEO EL GRANDE, GTO</v>
      </c>
      <c r="B2" s="110"/>
      <c r="C2" s="110"/>
      <c r="D2" s="111"/>
    </row>
    <row r="3" spans="1:4" x14ac:dyDescent="0.25">
      <c r="A3" s="112" t="s">
        <v>184</v>
      </c>
      <c r="B3" s="113"/>
      <c r="C3" s="113"/>
      <c r="D3" s="114"/>
    </row>
    <row r="4" spans="1:4" x14ac:dyDescent="0.25">
      <c r="A4" s="112" t="str">
        <f>'Formato 3'!A4</f>
        <v>Del 1 de Enero al 31 de diciembre de 2024 (b)</v>
      </c>
      <c r="B4" s="113"/>
      <c r="C4" s="113"/>
      <c r="D4" s="114"/>
    </row>
    <row r="5" spans="1:4" x14ac:dyDescent="0.25">
      <c r="A5" s="115" t="s">
        <v>2</v>
      </c>
      <c r="B5" s="116"/>
      <c r="C5" s="116"/>
      <c r="D5" s="117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380123913.83999997</v>
      </c>
      <c r="C8" s="14">
        <f>SUM(C9:C11)</f>
        <v>755617016.19000006</v>
      </c>
      <c r="D8" s="14">
        <f>SUM(D9:D11)</f>
        <v>755617016.19000006</v>
      </c>
    </row>
    <row r="9" spans="1:4" x14ac:dyDescent="0.25">
      <c r="A9" s="57" t="s">
        <v>189</v>
      </c>
      <c r="B9" s="93">
        <v>253488265.63999999</v>
      </c>
      <c r="C9" s="93">
        <v>607984786.25999999</v>
      </c>
      <c r="D9" s="93">
        <v>607984786.25999999</v>
      </c>
    </row>
    <row r="10" spans="1:4" x14ac:dyDescent="0.25">
      <c r="A10" s="57" t="s">
        <v>190</v>
      </c>
      <c r="B10" s="93">
        <v>126635648.2</v>
      </c>
      <c r="C10" s="93">
        <v>147632229.93000001</v>
      </c>
      <c r="D10" s="93">
        <v>147632229.93000001</v>
      </c>
    </row>
    <row r="11" spans="1:4" x14ac:dyDescent="0.25">
      <c r="A11" s="57" t="s">
        <v>191</v>
      </c>
      <c r="B11" s="93">
        <v>0</v>
      </c>
      <c r="C11" s="93">
        <v>0</v>
      </c>
      <c r="D11" s="93">
        <v>0</v>
      </c>
    </row>
    <row r="12" spans="1:4" x14ac:dyDescent="0.25">
      <c r="A12" s="45"/>
      <c r="B12" s="90"/>
      <c r="C12" s="90"/>
      <c r="D12" s="90"/>
    </row>
    <row r="13" spans="1:4" x14ac:dyDescent="0.25">
      <c r="A13" s="3" t="s">
        <v>192</v>
      </c>
      <c r="B13" s="14">
        <f>B14+B15</f>
        <v>380123913.83999997</v>
      </c>
      <c r="C13" s="14">
        <f>C14+C15</f>
        <v>855471416.02999997</v>
      </c>
      <c r="D13" s="14">
        <f>D14+D15</f>
        <v>855423970.02999997</v>
      </c>
    </row>
    <row r="14" spans="1:4" x14ac:dyDescent="0.25">
      <c r="A14" s="57" t="s">
        <v>193</v>
      </c>
      <c r="B14" s="93">
        <v>253488265.63999999</v>
      </c>
      <c r="C14" s="93">
        <v>378349614.94</v>
      </c>
      <c r="D14" s="93">
        <v>378349614.94</v>
      </c>
    </row>
    <row r="15" spans="1:4" x14ac:dyDescent="0.25">
      <c r="A15" s="57" t="s">
        <v>194</v>
      </c>
      <c r="B15" s="93">
        <v>126635648.2</v>
      </c>
      <c r="C15" s="93">
        <v>477121801.08999997</v>
      </c>
      <c r="D15" s="93">
        <v>477074355.08999997</v>
      </c>
    </row>
    <row r="16" spans="1:4" x14ac:dyDescent="0.25">
      <c r="A16" s="45"/>
      <c r="B16" s="90"/>
      <c r="C16" s="90"/>
      <c r="D16" s="90"/>
    </row>
    <row r="17" spans="1:4" x14ac:dyDescent="0.25">
      <c r="A17" s="3" t="s">
        <v>195</v>
      </c>
      <c r="B17" s="15">
        <v>0</v>
      </c>
      <c r="C17" s="14">
        <f>C18+C19</f>
        <v>460297537.97999996</v>
      </c>
      <c r="D17" s="14">
        <f>D18+D19</f>
        <v>460297537.97999996</v>
      </c>
    </row>
    <row r="18" spans="1:4" x14ac:dyDescent="0.25">
      <c r="A18" s="57" t="s">
        <v>196</v>
      </c>
      <c r="B18" s="16">
        <v>0</v>
      </c>
      <c r="C18" s="46">
        <v>429160779.39999998</v>
      </c>
      <c r="D18" s="46">
        <v>429160779.39999998</v>
      </c>
    </row>
    <row r="19" spans="1:4" x14ac:dyDescent="0.25">
      <c r="A19" s="57" t="s">
        <v>197</v>
      </c>
      <c r="B19" s="16">
        <v>0</v>
      </c>
      <c r="C19" s="46">
        <v>31136758.579999998</v>
      </c>
      <c r="D19" s="46">
        <v>31136758.579999998</v>
      </c>
    </row>
    <row r="20" spans="1:4" x14ac:dyDescent="0.25">
      <c r="A20" s="45"/>
      <c r="B20" s="90"/>
      <c r="C20" s="90"/>
      <c r="D20" s="90"/>
    </row>
    <row r="21" spans="1:4" x14ac:dyDescent="0.25">
      <c r="A21" s="3" t="s">
        <v>198</v>
      </c>
      <c r="B21" s="14">
        <f>B8-B13+B17</f>
        <v>0</v>
      </c>
      <c r="C21" s="14">
        <f>C8-C13+C17</f>
        <v>360443138.14000005</v>
      </c>
      <c r="D21" s="14">
        <f>D8-D13+D17</f>
        <v>360490584.14000005</v>
      </c>
    </row>
    <row r="22" spans="1:4" x14ac:dyDescent="0.25">
      <c r="A22" s="3"/>
      <c r="B22" s="90"/>
      <c r="C22" s="90"/>
      <c r="D22" s="90"/>
    </row>
    <row r="23" spans="1:4" x14ac:dyDescent="0.25">
      <c r="A23" s="3" t="s">
        <v>199</v>
      </c>
      <c r="B23" s="14">
        <f>B21-B11</f>
        <v>0</v>
      </c>
      <c r="C23" s="14">
        <f>C21-C11</f>
        <v>360443138.14000005</v>
      </c>
      <c r="D23" s="14">
        <f>D21-D11</f>
        <v>360490584.14000005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-99854399.839999914</v>
      </c>
      <c r="D25" s="14">
        <f>D23-D17</f>
        <v>-99806953.839999914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-99854399.839999914</v>
      </c>
      <c r="D33" s="4">
        <f>D25+D29</f>
        <v>-99806953.839999914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4" t="s">
        <v>216</v>
      </c>
      <c r="B48" s="95">
        <f>B9</f>
        <v>253488265.63999999</v>
      </c>
      <c r="C48" s="95">
        <f>C9</f>
        <v>607984786.25999999</v>
      </c>
      <c r="D48" s="95">
        <f>D9</f>
        <v>607984786.25999999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6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6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253488265.63999999</v>
      </c>
      <c r="C53" s="46">
        <f>C14</f>
        <v>378349614.94</v>
      </c>
      <c r="D53" s="46">
        <f>D14</f>
        <v>378349614.94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429160779.39999998</v>
      </c>
      <c r="D55" s="46">
        <f>D18</f>
        <v>429160779.39999998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658795950.72000003</v>
      </c>
      <c r="D57" s="4">
        <f>D48+D49-D53+D55</f>
        <v>658795950.72000003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658795950.72000003</v>
      </c>
      <c r="D59" s="4">
        <f>D57-D49</f>
        <v>658795950.72000003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4" t="s">
        <v>190</v>
      </c>
      <c r="B63" s="97">
        <f>B10</f>
        <v>126635648.2</v>
      </c>
      <c r="C63" s="97">
        <f>C10</f>
        <v>147632229.93000001</v>
      </c>
      <c r="D63" s="97">
        <f>D10</f>
        <v>147632229.93000001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6" t="s">
        <v>211</v>
      </c>
      <c r="B65" s="93">
        <v>0</v>
      </c>
      <c r="C65" s="93">
        <v>0</v>
      </c>
      <c r="D65" s="93">
        <v>0</v>
      </c>
    </row>
    <row r="66" spans="1:4" x14ac:dyDescent="0.25">
      <c r="A66" s="96" t="s">
        <v>214</v>
      </c>
      <c r="B66" s="93">
        <v>0</v>
      </c>
      <c r="C66" s="93">
        <v>0</v>
      </c>
      <c r="D66" s="93">
        <v>0</v>
      </c>
    </row>
    <row r="67" spans="1:4" x14ac:dyDescent="0.25">
      <c r="A67" s="44"/>
      <c r="B67" s="90"/>
      <c r="C67" s="90"/>
      <c r="D67" s="90"/>
    </row>
    <row r="68" spans="1:4" x14ac:dyDescent="0.25">
      <c r="A68" s="57" t="s">
        <v>221</v>
      </c>
      <c r="B68" s="93">
        <f>B15</f>
        <v>126635648.2</v>
      </c>
      <c r="C68" s="93">
        <f>C15</f>
        <v>477121801.08999997</v>
      </c>
      <c r="D68" s="93">
        <f>D15</f>
        <v>477074355.08999997</v>
      </c>
    </row>
    <row r="69" spans="1:4" x14ac:dyDescent="0.25">
      <c r="A69" s="44"/>
      <c r="B69" s="90"/>
      <c r="C69" s="90"/>
      <c r="D69" s="90"/>
    </row>
    <row r="70" spans="1:4" x14ac:dyDescent="0.25">
      <c r="A70" s="57" t="s">
        <v>197</v>
      </c>
      <c r="B70" s="16">
        <v>0</v>
      </c>
      <c r="C70" s="93">
        <f>C19</f>
        <v>31136758.579999998</v>
      </c>
      <c r="D70" s="93">
        <f>D19</f>
        <v>31136758.579999998</v>
      </c>
    </row>
    <row r="71" spans="1:4" x14ac:dyDescent="0.25">
      <c r="A71" s="44"/>
      <c r="B71" s="90"/>
      <c r="C71" s="90"/>
      <c r="D71" s="90"/>
    </row>
    <row r="72" spans="1:4" x14ac:dyDescent="0.25">
      <c r="A72" s="18" t="s">
        <v>222</v>
      </c>
      <c r="B72" s="14">
        <f>B63+B64-B68+B70</f>
        <v>0</v>
      </c>
      <c r="C72" s="14">
        <f>C63+C64-C68+C70</f>
        <v>-298352812.57999998</v>
      </c>
      <c r="D72" s="14">
        <f>D63+D64-D68+D70</f>
        <v>-298305366.57999998</v>
      </c>
    </row>
    <row r="73" spans="1:4" x14ac:dyDescent="0.25">
      <c r="A73" s="44"/>
      <c r="B73" s="90"/>
      <c r="C73" s="90"/>
      <c r="D73" s="90"/>
    </row>
    <row r="74" spans="1:4" x14ac:dyDescent="0.25">
      <c r="A74" s="18" t="s">
        <v>223</v>
      </c>
      <c r="B74" s="14">
        <f>B72-B64</f>
        <v>0</v>
      </c>
      <c r="C74" s="14">
        <f>C72-C64</f>
        <v>-298352812.57999998</v>
      </c>
      <c r="D74" s="14">
        <f>D72-D64</f>
        <v>-298305366.57999998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8:D25 B29:D33 B37:D44 B48:D5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37 B49:D59 B63:D74 B12:D13 B16:D17 B20:D25 B18:B19 B40:D4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L62" sqref="L6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8" t="s">
        <v>224</v>
      </c>
      <c r="B1" s="179"/>
      <c r="C1" s="179"/>
      <c r="D1" s="179"/>
      <c r="E1" s="179"/>
      <c r="F1" s="179"/>
      <c r="G1" s="180"/>
    </row>
    <row r="2" spans="1:7" x14ac:dyDescent="0.25">
      <c r="A2" s="109" t="str">
        <f>'Formato 1'!A2</f>
        <v>APASEO EL GRANDE, GTO</v>
      </c>
      <c r="B2" s="110"/>
      <c r="C2" s="110"/>
      <c r="D2" s="110"/>
      <c r="E2" s="110"/>
      <c r="F2" s="110"/>
      <c r="G2" s="111"/>
    </row>
    <row r="3" spans="1:7" x14ac:dyDescent="0.25">
      <c r="A3" s="112" t="s">
        <v>225</v>
      </c>
      <c r="B3" s="113"/>
      <c r="C3" s="113"/>
      <c r="D3" s="113"/>
      <c r="E3" s="113"/>
      <c r="F3" s="113"/>
      <c r="G3" s="114"/>
    </row>
    <row r="4" spans="1:7" x14ac:dyDescent="0.25">
      <c r="A4" s="112" t="str">
        <f>'Formato 3'!A4</f>
        <v>Del 1 de Enero al 31 de diciembre de 2024 (b)</v>
      </c>
      <c r="B4" s="113"/>
      <c r="C4" s="113"/>
      <c r="D4" s="113"/>
      <c r="E4" s="113"/>
      <c r="F4" s="113"/>
      <c r="G4" s="114"/>
    </row>
    <row r="5" spans="1:7" x14ac:dyDescent="0.25">
      <c r="A5" s="115" t="s">
        <v>2</v>
      </c>
      <c r="B5" s="116"/>
      <c r="C5" s="116"/>
      <c r="D5" s="116"/>
      <c r="E5" s="116"/>
      <c r="F5" s="116"/>
      <c r="G5" s="117"/>
    </row>
    <row r="6" spans="1:7" x14ac:dyDescent="0.25">
      <c r="A6" s="182" t="s">
        <v>226</v>
      </c>
      <c r="B6" s="184" t="s">
        <v>227</v>
      </c>
      <c r="C6" s="184"/>
      <c r="D6" s="184"/>
      <c r="E6" s="184"/>
      <c r="F6" s="184"/>
      <c r="G6" s="184" t="s">
        <v>228</v>
      </c>
    </row>
    <row r="7" spans="1:7" ht="30" x14ac:dyDescent="0.25">
      <c r="A7" s="183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4"/>
    </row>
    <row r="8" spans="1:7" x14ac:dyDescent="0.25">
      <c r="A8" s="26" t="s">
        <v>233</v>
      </c>
      <c r="B8" s="90"/>
      <c r="C8" s="90"/>
      <c r="D8" s="90"/>
      <c r="E8" s="90"/>
      <c r="F8" s="90"/>
      <c r="G8" s="90"/>
    </row>
    <row r="9" spans="1:7" x14ac:dyDescent="0.25">
      <c r="A9" s="57" t="s">
        <v>234</v>
      </c>
      <c r="B9" s="159">
        <v>80900585.540000007</v>
      </c>
      <c r="C9" s="159">
        <v>15802016.23</v>
      </c>
      <c r="D9" s="160">
        <f>B9+C9</f>
        <v>96702601.770000011</v>
      </c>
      <c r="E9" s="159">
        <v>107750933.53</v>
      </c>
      <c r="F9" s="159">
        <v>107750933.53</v>
      </c>
      <c r="G9" s="46">
        <f>F9-B9</f>
        <v>26850347.989999995</v>
      </c>
    </row>
    <row r="10" spans="1:7" x14ac:dyDescent="0.25">
      <c r="A10" s="57" t="s">
        <v>235</v>
      </c>
      <c r="B10" s="159">
        <v>0</v>
      </c>
      <c r="C10" s="159">
        <v>0</v>
      </c>
      <c r="D10" s="160">
        <f t="shared" ref="D10:D15" si="0">B10+C10</f>
        <v>0</v>
      </c>
      <c r="E10" s="159">
        <v>0</v>
      </c>
      <c r="F10" s="159">
        <v>0</v>
      </c>
      <c r="G10" s="46">
        <f>F10-B10</f>
        <v>0</v>
      </c>
    </row>
    <row r="11" spans="1:7" x14ac:dyDescent="0.25">
      <c r="A11" s="57" t="s">
        <v>236</v>
      </c>
      <c r="B11" s="159">
        <v>393413.14</v>
      </c>
      <c r="C11" s="159">
        <v>-393413.14</v>
      </c>
      <c r="D11" s="160">
        <f t="shared" si="0"/>
        <v>0</v>
      </c>
      <c r="E11" s="159">
        <v>0</v>
      </c>
      <c r="F11" s="159">
        <v>0</v>
      </c>
      <c r="G11" s="46">
        <f t="shared" ref="G11:G15" si="1">F11-B11</f>
        <v>-393413.14</v>
      </c>
    </row>
    <row r="12" spans="1:7" x14ac:dyDescent="0.25">
      <c r="A12" s="57" t="s">
        <v>237</v>
      </c>
      <c r="B12" s="159">
        <v>20592405</v>
      </c>
      <c r="C12" s="159">
        <v>8189909.79</v>
      </c>
      <c r="D12" s="160">
        <f t="shared" si="0"/>
        <v>28782314.789999999</v>
      </c>
      <c r="E12" s="159">
        <v>26395423.75</v>
      </c>
      <c r="F12" s="159">
        <v>26395423.75</v>
      </c>
      <c r="G12" s="46">
        <f t="shared" si="1"/>
        <v>5803018.75</v>
      </c>
    </row>
    <row r="13" spans="1:7" x14ac:dyDescent="0.25">
      <c r="A13" s="57" t="s">
        <v>238</v>
      </c>
      <c r="B13" s="159">
        <v>1839755.82</v>
      </c>
      <c r="C13" s="159">
        <v>3695636.47</v>
      </c>
      <c r="D13" s="160">
        <f t="shared" si="0"/>
        <v>5535392.29</v>
      </c>
      <c r="E13" s="159">
        <v>6781692.3200000003</v>
      </c>
      <c r="F13" s="159">
        <v>6781692.3300000001</v>
      </c>
      <c r="G13" s="46">
        <f t="shared" si="1"/>
        <v>4941936.51</v>
      </c>
    </row>
    <row r="14" spans="1:7" x14ac:dyDescent="0.25">
      <c r="A14" s="57" t="s">
        <v>239</v>
      </c>
      <c r="B14" s="159">
        <v>1941543.59</v>
      </c>
      <c r="C14" s="159">
        <v>3298448.56</v>
      </c>
      <c r="D14" s="160">
        <f t="shared" si="0"/>
        <v>5239992.1500000004</v>
      </c>
      <c r="E14" s="159">
        <v>6708826.3899999997</v>
      </c>
      <c r="F14" s="159">
        <v>6708826.3899999997</v>
      </c>
      <c r="G14" s="46">
        <f t="shared" si="1"/>
        <v>4767282.8</v>
      </c>
    </row>
    <row r="15" spans="1:7" x14ac:dyDescent="0.25">
      <c r="A15" s="57" t="s">
        <v>240</v>
      </c>
      <c r="B15" s="159">
        <v>0</v>
      </c>
      <c r="C15" s="159">
        <v>0</v>
      </c>
      <c r="D15" s="160">
        <f t="shared" si="0"/>
        <v>0</v>
      </c>
      <c r="E15" s="159">
        <v>0</v>
      </c>
      <c r="F15" s="159">
        <v>0</v>
      </c>
      <c r="G15" s="46">
        <f t="shared" si="1"/>
        <v>0</v>
      </c>
    </row>
    <row r="16" spans="1:7" x14ac:dyDescent="0.25">
      <c r="A16" s="91" t="s">
        <v>241</v>
      </c>
      <c r="B16" s="160">
        <f t="shared" ref="B16:F16" si="2">SUM(B17:B27)</f>
        <v>146044670.40000001</v>
      </c>
      <c r="C16" s="160">
        <f t="shared" si="2"/>
        <v>25215803.210000001</v>
      </c>
      <c r="D16" s="160">
        <f t="shared" si="2"/>
        <v>171260473.61000001</v>
      </c>
      <c r="E16" s="160">
        <f t="shared" si="2"/>
        <v>190477724.10000002</v>
      </c>
      <c r="F16" s="160">
        <f t="shared" si="2"/>
        <v>190477724.10000002</v>
      </c>
      <c r="G16" s="46">
        <f t="shared" ref="G16" si="3">SUM(G17:G27)</f>
        <v>44433053.700000003</v>
      </c>
    </row>
    <row r="17" spans="1:7" x14ac:dyDescent="0.25">
      <c r="A17" s="76" t="s">
        <v>242</v>
      </c>
      <c r="B17" s="159">
        <v>90717997.420000002</v>
      </c>
      <c r="C17" s="159">
        <v>16268784.869999999</v>
      </c>
      <c r="D17" s="160">
        <f t="shared" ref="D17:D27" si="4">B17+C17</f>
        <v>106986782.29000001</v>
      </c>
      <c r="E17" s="159">
        <v>121798049.37</v>
      </c>
      <c r="F17" s="159">
        <v>121798049.37</v>
      </c>
      <c r="G17" s="46">
        <f>F17-B17</f>
        <v>31080051.950000003</v>
      </c>
    </row>
    <row r="18" spans="1:7" x14ac:dyDescent="0.25">
      <c r="A18" s="76" t="s">
        <v>243</v>
      </c>
      <c r="B18" s="159">
        <v>30699382.059999999</v>
      </c>
      <c r="C18" s="159">
        <v>8280341.1100000003</v>
      </c>
      <c r="D18" s="160">
        <f t="shared" si="4"/>
        <v>38979723.170000002</v>
      </c>
      <c r="E18" s="159">
        <v>44841209.939999998</v>
      </c>
      <c r="F18" s="159">
        <v>44841209.939999998</v>
      </c>
      <c r="G18" s="46">
        <f t="shared" ref="G18:G27" si="5">F18-B18</f>
        <v>14141827.879999999</v>
      </c>
    </row>
    <row r="19" spans="1:7" x14ac:dyDescent="0.25">
      <c r="A19" s="76" t="s">
        <v>244</v>
      </c>
      <c r="B19" s="159">
        <v>5924079.7999999998</v>
      </c>
      <c r="C19" s="159">
        <v>226191.55</v>
      </c>
      <c r="D19" s="160">
        <f t="shared" si="4"/>
        <v>6150271.3499999996</v>
      </c>
      <c r="E19" s="159">
        <v>6660107.8600000003</v>
      </c>
      <c r="F19" s="159">
        <v>6660107.8600000003</v>
      </c>
      <c r="G19" s="46">
        <f t="shared" si="5"/>
        <v>736028.06000000052</v>
      </c>
    </row>
    <row r="20" spans="1:7" x14ac:dyDescent="0.25">
      <c r="A20" s="76" t="s">
        <v>245</v>
      </c>
      <c r="B20" s="160">
        <v>0</v>
      </c>
      <c r="C20" s="160">
        <v>0</v>
      </c>
      <c r="D20" s="160">
        <f t="shared" si="4"/>
        <v>0</v>
      </c>
      <c r="E20" s="160">
        <v>0</v>
      </c>
      <c r="F20" s="160">
        <v>0</v>
      </c>
      <c r="G20" s="46">
        <f t="shared" si="5"/>
        <v>0</v>
      </c>
    </row>
    <row r="21" spans="1:7" x14ac:dyDescent="0.25">
      <c r="A21" s="76" t="s">
        <v>246</v>
      </c>
      <c r="B21" s="160">
        <v>0</v>
      </c>
      <c r="C21" s="160">
        <v>0</v>
      </c>
      <c r="D21" s="160">
        <f t="shared" si="4"/>
        <v>0</v>
      </c>
      <c r="E21" s="160">
        <v>0</v>
      </c>
      <c r="F21" s="160">
        <v>0</v>
      </c>
      <c r="G21" s="46">
        <f t="shared" si="5"/>
        <v>0</v>
      </c>
    </row>
    <row r="22" spans="1:7" x14ac:dyDescent="0.25">
      <c r="A22" s="76" t="s">
        <v>247</v>
      </c>
      <c r="B22" s="159">
        <v>3089889.15</v>
      </c>
      <c r="C22" s="159">
        <v>231769.88</v>
      </c>
      <c r="D22" s="160">
        <f t="shared" si="4"/>
        <v>3321659.03</v>
      </c>
      <c r="E22" s="159">
        <v>2887160.36</v>
      </c>
      <c r="F22" s="159">
        <v>2887160.36</v>
      </c>
      <c r="G22" s="46">
        <f t="shared" si="5"/>
        <v>-202728.79000000004</v>
      </c>
    </row>
    <row r="23" spans="1:7" x14ac:dyDescent="0.25">
      <c r="A23" s="76" t="s">
        <v>248</v>
      </c>
      <c r="B23" s="160">
        <v>0</v>
      </c>
      <c r="C23" s="160">
        <v>0</v>
      </c>
      <c r="D23" s="160">
        <f t="shared" si="4"/>
        <v>0</v>
      </c>
      <c r="E23" s="160">
        <v>0</v>
      </c>
      <c r="F23" s="160">
        <v>0</v>
      </c>
      <c r="G23" s="46">
        <f t="shared" si="5"/>
        <v>0</v>
      </c>
    </row>
    <row r="24" spans="1:7" x14ac:dyDescent="0.25">
      <c r="A24" s="76" t="s">
        <v>249</v>
      </c>
      <c r="B24" s="160">
        <v>0</v>
      </c>
      <c r="C24" s="160">
        <v>0</v>
      </c>
      <c r="D24" s="160">
        <f t="shared" si="4"/>
        <v>0</v>
      </c>
      <c r="E24" s="160">
        <v>0</v>
      </c>
      <c r="F24" s="160">
        <v>0</v>
      </c>
      <c r="G24" s="46">
        <f t="shared" si="5"/>
        <v>0</v>
      </c>
    </row>
    <row r="25" spans="1:7" x14ac:dyDescent="0.25">
      <c r="A25" s="76" t="s">
        <v>250</v>
      </c>
      <c r="B25" s="159">
        <v>3457078.71</v>
      </c>
      <c r="C25" s="159">
        <v>239149.23</v>
      </c>
      <c r="D25" s="160">
        <f t="shared" si="4"/>
        <v>3696227.94</v>
      </c>
      <c r="E25" s="159">
        <v>2766418.14</v>
      </c>
      <c r="F25" s="159">
        <v>2766418.14</v>
      </c>
      <c r="G25" s="46">
        <f t="shared" si="5"/>
        <v>-690660.56999999983</v>
      </c>
    </row>
    <row r="26" spans="1:7" x14ac:dyDescent="0.25">
      <c r="A26" s="76" t="s">
        <v>251</v>
      </c>
      <c r="B26" s="159">
        <v>12156243.26</v>
      </c>
      <c r="C26" s="159">
        <v>-254062.86</v>
      </c>
      <c r="D26" s="160">
        <f t="shared" si="4"/>
        <v>11902180.4</v>
      </c>
      <c r="E26" s="159">
        <v>11301149</v>
      </c>
      <c r="F26" s="159">
        <v>11301149</v>
      </c>
      <c r="G26" s="46">
        <f t="shared" si="5"/>
        <v>-855094.25999999978</v>
      </c>
    </row>
    <row r="27" spans="1:7" x14ac:dyDescent="0.25">
      <c r="A27" s="76" t="s">
        <v>252</v>
      </c>
      <c r="B27" s="159">
        <v>0</v>
      </c>
      <c r="C27" s="159">
        <v>223629.43</v>
      </c>
      <c r="D27" s="160">
        <f t="shared" si="4"/>
        <v>223629.43</v>
      </c>
      <c r="E27" s="159">
        <v>223629.43</v>
      </c>
      <c r="F27" s="159">
        <v>223629.43</v>
      </c>
      <c r="G27" s="46">
        <f t="shared" si="5"/>
        <v>223629.43</v>
      </c>
    </row>
    <row r="28" spans="1:7" x14ac:dyDescent="0.25">
      <c r="A28" s="57" t="s">
        <v>253</v>
      </c>
      <c r="B28" s="46">
        <f t="shared" ref="B28:G28" si="6">SUM(B29:B33)</f>
        <v>1775892.15</v>
      </c>
      <c r="C28" s="46">
        <f t="shared" si="6"/>
        <v>1351003.1400000001</v>
      </c>
      <c r="D28" s="46">
        <f t="shared" si="6"/>
        <v>3126895.29</v>
      </c>
      <c r="E28" s="46">
        <f t="shared" si="6"/>
        <v>3368048.0700000003</v>
      </c>
      <c r="F28" s="46">
        <f t="shared" si="6"/>
        <v>3368048.0599999996</v>
      </c>
      <c r="G28" s="46">
        <f t="shared" si="6"/>
        <v>1592155.9100000001</v>
      </c>
    </row>
    <row r="29" spans="1:7" x14ac:dyDescent="0.25">
      <c r="A29" s="76" t="s">
        <v>254</v>
      </c>
      <c r="B29" s="159">
        <v>109200</v>
      </c>
      <c r="C29" s="159">
        <v>70341.740000000005</v>
      </c>
      <c r="D29" s="160">
        <f t="shared" ref="D29:D33" si="7">B29+C29</f>
        <v>179541.74</v>
      </c>
      <c r="E29" s="159">
        <v>4891.6400000000003</v>
      </c>
      <c r="F29" s="159">
        <v>4891.6400000000003</v>
      </c>
      <c r="G29" s="46">
        <f>F29-B29</f>
        <v>-104308.36</v>
      </c>
    </row>
    <row r="30" spans="1:7" x14ac:dyDescent="0.25">
      <c r="A30" s="76" t="s">
        <v>255</v>
      </c>
      <c r="B30" s="159">
        <v>294607.63</v>
      </c>
      <c r="C30" s="159">
        <v>82381.679999999993</v>
      </c>
      <c r="D30" s="160">
        <f t="shared" si="7"/>
        <v>376989.31</v>
      </c>
      <c r="E30" s="159">
        <v>323706.46000000002</v>
      </c>
      <c r="F30" s="159">
        <v>323706.46000000002</v>
      </c>
      <c r="G30" s="46">
        <f t="shared" ref="G30:G34" si="8">F30-B30</f>
        <v>29098.830000000016</v>
      </c>
    </row>
    <row r="31" spans="1:7" x14ac:dyDescent="0.25">
      <c r="A31" s="76" t="s">
        <v>256</v>
      </c>
      <c r="B31" s="159">
        <v>1167760.3999999999</v>
      </c>
      <c r="C31" s="159">
        <v>701630.14</v>
      </c>
      <c r="D31" s="160">
        <f t="shared" si="7"/>
        <v>1869390.54</v>
      </c>
      <c r="E31" s="159">
        <v>2031482.23</v>
      </c>
      <c r="F31" s="159">
        <v>2031482.22</v>
      </c>
      <c r="G31" s="46">
        <f t="shared" si="8"/>
        <v>863721.82000000007</v>
      </c>
    </row>
    <row r="32" spans="1:7" x14ac:dyDescent="0.25">
      <c r="A32" s="76" t="s">
        <v>257</v>
      </c>
      <c r="B32" s="160">
        <v>0</v>
      </c>
      <c r="C32" s="160">
        <v>0</v>
      </c>
      <c r="D32" s="160">
        <f t="shared" si="7"/>
        <v>0</v>
      </c>
      <c r="E32" s="160">
        <v>0</v>
      </c>
      <c r="F32" s="160">
        <v>0</v>
      </c>
      <c r="G32" s="46">
        <f t="shared" si="8"/>
        <v>0</v>
      </c>
    </row>
    <row r="33" spans="1:7" ht="14.45" customHeight="1" x14ac:dyDescent="0.25">
      <c r="A33" s="76" t="s">
        <v>258</v>
      </c>
      <c r="B33" s="159">
        <v>204324.12</v>
      </c>
      <c r="C33" s="159">
        <v>496649.58</v>
      </c>
      <c r="D33" s="160">
        <f t="shared" si="7"/>
        <v>700973.7</v>
      </c>
      <c r="E33" s="159">
        <v>1007967.74</v>
      </c>
      <c r="F33" s="159">
        <v>1007967.74</v>
      </c>
      <c r="G33" s="46">
        <f t="shared" si="8"/>
        <v>803643.62</v>
      </c>
    </row>
    <row r="34" spans="1:7" ht="14.45" customHeight="1" x14ac:dyDescent="0.25">
      <c r="A34" s="57" t="s">
        <v>259</v>
      </c>
      <c r="B34" s="159">
        <v>0</v>
      </c>
      <c r="C34" s="159">
        <v>165175083.34</v>
      </c>
      <c r="D34" s="160">
        <f>B34+C34</f>
        <v>165175083.34</v>
      </c>
      <c r="E34" s="159">
        <v>264839204.59</v>
      </c>
      <c r="F34" s="159">
        <v>264839204.59</v>
      </c>
      <c r="G34" s="46">
        <f t="shared" si="8"/>
        <v>264839204.59</v>
      </c>
    </row>
    <row r="35" spans="1:7" ht="14.45" customHeight="1" x14ac:dyDescent="0.25">
      <c r="A35" s="57" t="s">
        <v>260</v>
      </c>
      <c r="B35" s="46">
        <f t="shared" ref="B35:G35" si="9">B36</f>
        <v>0</v>
      </c>
      <c r="C35" s="46">
        <f t="shared" si="9"/>
        <v>0</v>
      </c>
      <c r="D35" s="46">
        <f t="shared" si="9"/>
        <v>0</v>
      </c>
      <c r="E35" s="46">
        <f t="shared" si="9"/>
        <v>0</v>
      </c>
      <c r="F35" s="46">
        <f t="shared" si="9"/>
        <v>0</v>
      </c>
      <c r="G35" s="46">
        <f t="shared" si="9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0">B38+B39</f>
        <v>0</v>
      </c>
      <c r="C37" s="46">
        <f t="shared" si="10"/>
        <v>0</v>
      </c>
      <c r="D37" s="46">
        <f t="shared" si="10"/>
        <v>0</v>
      </c>
      <c r="E37" s="46">
        <f t="shared" si="10"/>
        <v>0</v>
      </c>
      <c r="F37" s="46">
        <f t="shared" si="10"/>
        <v>0</v>
      </c>
      <c r="G37" s="46">
        <f t="shared" si="10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>SUM(B9,B10,B11,B12,B13,B14,B15,B16,B28,B34,B35,B37)</f>
        <v>253488265.64000002</v>
      </c>
      <c r="C41" s="4">
        <f t="shared" ref="C41:G41" si="11">SUM(C9,C10,C11,C12,C13,C14,C15,C16,C28,C34,C35,C37)</f>
        <v>222334487.59999999</v>
      </c>
      <c r="D41" s="4">
        <f t="shared" si="11"/>
        <v>475822753.24000001</v>
      </c>
      <c r="E41" s="4">
        <f t="shared" si="11"/>
        <v>606321852.75</v>
      </c>
      <c r="F41" s="4">
        <f t="shared" si="11"/>
        <v>606321852.75</v>
      </c>
      <c r="G41" s="4">
        <f t="shared" si="11"/>
        <v>352833587.11000001</v>
      </c>
    </row>
    <row r="42" spans="1:7" x14ac:dyDescent="0.25">
      <c r="A42" s="3" t="s">
        <v>266</v>
      </c>
      <c r="B42" s="92"/>
      <c r="C42" s="92"/>
      <c r="D42" s="92"/>
      <c r="E42" s="92"/>
      <c r="F42" s="92"/>
      <c r="G42" s="4">
        <f>IF(G41&gt;0,G41,0)</f>
        <v>352833587.11000001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12">SUM(B46:B53)</f>
        <v>126635648.2</v>
      </c>
      <c r="C45" s="46">
        <f t="shared" si="12"/>
        <v>21441491.940000001</v>
      </c>
      <c r="D45" s="46">
        <f t="shared" si="12"/>
        <v>148077140.13999999</v>
      </c>
      <c r="E45" s="46">
        <f t="shared" si="12"/>
        <v>147610380.69</v>
      </c>
      <c r="F45" s="46">
        <f t="shared" si="12"/>
        <v>147610380.69</v>
      </c>
      <c r="G45" s="46">
        <f t="shared" si="12"/>
        <v>20974732.489999995</v>
      </c>
    </row>
    <row r="46" spans="1:7" x14ac:dyDescent="0.25">
      <c r="A46" s="79" t="s">
        <v>269</v>
      </c>
      <c r="B46" s="160">
        <v>0</v>
      </c>
      <c r="C46" s="160">
        <v>0</v>
      </c>
      <c r="D46" s="160">
        <f>B46+C46</f>
        <v>0</v>
      </c>
      <c r="E46" s="160">
        <v>0</v>
      </c>
      <c r="F46" s="160">
        <v>0</v>
      </c>
      <c r="G46" s="46">
        <f>F46-B46</f>
        <v>0</v>
      </c>
    </row>
    <row r="47" spans="1:7" x14ac:dyDescent="0.25">
      <c r="A47" s="79" t="s">
        <v>270</v>
      </c>
      <c r="B47" s="160">
        <v>0</v>
      </c>
      <c r="C47" s="160">
        <v>0</v>
      </c>
      <c r="D47" s="160">
        <f t="shared" ref="D47:D49" si="13">B47+C47</f>
        <v>0</v>
      </c>
      <c r="E47" s="160">
        <v>0</v>
      </c>
      <c r="F47" s="160">
        <v>0</v>
      </c>
      <c r="G47" s="46">
        <f t="shared" ref="G47:G52" si="14">F47-B47</f>
        <v>0</v>
      </c>
    </row>
    <row r="48" spans="1:7" x14ac:dyDescent="0.25">
      <c r="A48" s="79" t="s">
        <v>271</v>
      </c>
      <c r="B48" s="159">
        <v>35142576.920000002</v>
      </c>
      <c r="C48" s="159">
        <v>5171512.6399999997</v>
      </c>
      <c r="D48" s="160">
        <f t="shared" si="13"/>
        <v>40314089.560000002</v>
      </c>
      <c r="E48" s="159">
        <v>39793581.75</v>
      </c>
      <c r="F48" s="159">
        <v>39793581.75</v>
      </c>
      <c r="G48" s="46">
        <f t="shared" si="14"/>
        <v>4651004.8299999982</v>
      </c>
    </row>
    <row r="49" spans="1:7" ht="30" x14ac:dyDescent="0.25">
      <c r="A49" s="79" t="s">
        <v>272</v>
      </c>
      <c r="B49" s="159">
        <v>91493071.280000001</v>
      </c>
      <c r="C49" s="159">
        <v>16269979.300000001</v>
      </c>
      <c r="D49" s="160">
        <f t="shared" si="13"/>
        <v>107763050.58</v>
      </c>
      <c r="E49" s="159">
        <v>107816798.94</v>
      </c>
      <c r="F49" s="159">
        <v>107816798.94</v>
      </c>
      <c r="G49" s="46">
        <f t="shared" si="14"/>
        <v>16323727.659999996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1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1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1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15">SUM(B55:B58)</f>
        <v>0</v>
      </c>
      <c r="C54" s="46">
        <f t="shared" si="15"/>
        <v>0</v>
      </c>
      <c r="D54" s="46">
        <f t="shared" si="15"/>
        <v>0</v>
      </c>
      <c r="E54" s="46">
        <f t="shared" si="15"/>
        <v>0</v>
      </c>
      <c r="F54" s="46">
        <f t="shared" si="15"/>
        <v>0</v>
      </c>
      <c r="G54" s="46">
        <f t="shared" si="1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6"/>
        <v>0</v>
      </c>
    </row>
    <row r="59" spans="1:7" x14ac:dyDescent="0.25">
      <c r="A59" s="57" t="s">
        <v>282</v>
      </c>
      <c r="B59" s="46">
        <f t="shared" ref="B59:G59" si="17">SUM(B60:B61)</f>
        <v>0</v>
      </c>
      <c r="C59" s="46">
        <f t="shared" si="17"/>
        <v>0</v>
      </c>
      <c r="D59" s="46">
        <f t="shared" si="17"/>
        <v>0</v>
      </c>
      <c r="E59" s="46">
        <f t="shared" si="17"/>
        <v>0</v>
      </c>
      <c r="F59" s="46">
        <f t="shared" si="17"/>
        <v>0</v>
      </c>
      <c r="G59" s="46">
        <f t="shared" si="1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9">B45+B54+B59+B62+B63</f>
        <v>126635648.2</v>
      </c>
      <c r="C65" s="4">
        <f t="shared" si="19"/>
        <v>21441491.940000001</v>
      </c>
      <c r="D65" s="4">
        <f t="shared" si="19"/>
        <v>148077140.13999999</v>
      </c>
      <c r="E65" s="4">
        <f t="shared" si="19"/>
        <v>147610380.69</v>
      </c>
      <c r="F65" s="4">
        <f t="shared" si="19"/>
        <v>147610380.69</v>
      </c>
      <c r="G65" s="4">
        <f t="shared" si="19"/>
        <v>20974732.489999995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20">B68</f>
        <v>0</v>
      </c>
      <c r="C67" s="4">
        <f t="shared" si="20"/>
        <v>0</v>
      </c>
      <c r="D67" s="4">
        <f t="shared" si="20"/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</row>
    <row r="68" spans="1:7" x14ac:dyDescent="0.25">
      <c r="A68" s="57" t="s">
        <v>289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21">B41+B65+B67</f>
        <v>380123913.84000003</v>
      </c>
      <c r="C70" s="4">
        <f t="shared" si="21"/>
        <v>243775979.53999999</v>
      </c>
      <c r="D70" s="4">
        <f t="shared" si="21"/>
        <v>623899893.38</v>
      </c>
      <c r="E70" s="4">
        <f t="shared" si="21"/>
        <v>753932233.44000006</v>
      </c>
      <c r="F70" s="4">
        <f t="shared" si="21"/>
        <v>753932233.44000006</v>
      </c>
      <c r="G70" s="4">
        <f t="shared" si="21"/>
        <v>373808319.60000002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22">B73+B74</f>
        <v>0</v>
      </c>
      <c r="C75" s="4">
        <f t="shared" si="22"/>
        <v>0</v>
      </c>
      <c r="D75" s="4">
        <f t="shared" si="22"/>
        <v>0</v>
      </c>
      <c r="E75" s="4">
        <f t="shared" si="22"/>
        <v>0</v>
      </c>
      <c r="F75" s="4">
        <f t="shared" si="22"/>
        <v>0</v>
      </c>
      <c r="G75" s="4">
        <f t="shared" si="2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5:F40 B60:F75 G9:G15 G60:G76 G55:G58 G38:G53 B42:F45 C41:F41 B50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B163" sqref="B16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7" t="s">
        <v>295</v>
      </c>
      <c r="B1" s="179"/>
      <c r="C1" s="179"/>
      <c r="D1" s="179"/>
      <c r="E1" s="179"/>
      <c r="F1" s="179"/>
      <c r="G1" s="180"/>
    </row>
    <row r="2" spans="1:7" x14ac:dyDescent="0.25">
      <c r="A2" s="124" t="str">
        <f>'Formato 1'!A2</f>
        <v>APASEO EL GRANDE, GTO</v>
      </c>
      <c r="B2" s="124"/>
      <c r="C2" s="124"/>
      <c r="D2" s="124"/>
      <c r="E2" s="124"/>
      <c r="F2" s="124"/>
      <c r="G2" s="124"/>
    </row>
    <row r="3" spans="1:7" x14ac:dyDescent="0.25">
      <c r="A3" s="125" t="s">
        <v>296</v>
      </c>
      <c r="B3" s="125"/>
      <c r="C3" s="125"/>
      <c r="D3" s="125"/>
      <c r="E3" s="125"/>
      <c r="F3" s="125"/>
      <c r="G3" s="125"/>
    </row>
    <row r="4" spans="1:7" x14ac:dyDescent="0.25">
      <c r="A4" s="125" t="s">
        <v>297</v>
      </c>
      <c r="B4" s="125"/>
      <c r="C4" s="125"/>
      <c r="D4" s="125"/>
      <c r="E4" s="125"/>
      <c r="F4" s="125"/>
      <c r="G4" s="125"/>
    </row>
    <row r="5" spans="1:7" x14ac:dyDescent="0.25">
      <c r="A5" s="125" t="str">
        <f>'Formato 3'!A4</f>
        <v>Del 1 de Enero al 31 de diciembre de 2024 (b)</v>
      </c>
      <c r="B5" s="125"/>
      <c r="C5" s="125"/>
      <c r="D5" s="125"/>
      <c r="E5" s="125"/>
      <c r="F5" s="125"/>
      <c r="G5" s="125"/>
    </row>
    <row r="6" spans="1:7" x14ac:dyDescent="0.25">
      <c r="A6" s="126" t="s">
        <v>2</v>
      </c>
      <c r="B6" s="126"/>
      <c r="C6" s="126"/>
      <c r="D6" s="126"/>
      <c r="E6" s="126"/>
      <c r="F6" s="126"/>
      <c r="G6" s="126"/>
    </row>
    <row r="7" spans="1:7" x14ac:dyDescent="0.25">
      <c r="A7" s="185" t="s">
        <v>4</v>
      </c>
      <c r="B7" s="185" t="s">
        <v>298</v>
      </c>
      <c r="C7" s="185"/>
      <c r="D7" s="185"/>
      <c r="E7" s="185"/>
      <c r="F7" s="185"/>
      <c r="G7" s="186" t="s">
        <v>299</v>
      </c>
    </row>
    <row r="8" spans="1:7" ht="30" x14ac:dyDescent="0.25">
      <c r="A8" s="185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85"/>
    </row>
    <row r="9" spans="1:7" x14ac:dyDescent="0.25">
      <c r="A9" s="27" t="s">
        <v>304</v>
      </c>
      <c r="B9" s="82">
        <f t="shared" ref="B9:G9" si="0">SUM(B10,B18,B28,B38,B48,B58,B62,B71,B75)</f>
        <v>253488265.64000002</v>
      </c>
      <c r="C9" s="82">
        <f t="shared" si="0"/>
        <v>270409876.61000001</v>
      </c>
      <c r="D9" s="82">
        <f t="shared" si="0"/>
        <v>523898142.25</v>
      </c>
      <c r="E9" s="82">
        <f t="shared" si="0"/>
        <v>378349614.94000006</v>
      </c>
      <c r="F9" s="82">
        <f t="shared" si="0"/>
        <v>378349614.94000006</v>
      </c>
      <c r="G9" s="82">
        <f t="shared" si="0"/>
        <v>145548527.31</v>
      </c>
    </row>
    <row r="10" spans="1:7" x14ac:dyDescent="0.25">
      <c r="A10" s="83" t="s">
        <v>305</v>
      </c>
      <c r="B10" s="82">
        <f t="shared" ref="B10:G10" si="1">SUM(B11:B17)</f>
        <v>120839530.77</v>
      </c>
      <c r="C10" s="82">
        <f t="shared" si="1"/>
        <v>26661322.849999998</v>
      </c>
      <c r="D10" s="82">
        <f t="shared" si="1"/>
        <v>147500853.62</v>
      </c>
      <c r="E10" s="82">
        <f t="shared" si="1"/>
        <v>125666549.59</v>
      </c>
      <c r="F10" s="82">
        <f t="shared" si="1"/>
        <v>125666549.59</v>
      </c>
      <c r="G10" s="82">
        <f t="shared" si="1"/>
        <v>21834304.030000005</v>
      </c>
    </row>
    <row r="11" spans="1:7" x14ac:dyDescent="0.25">
      <c r="A11" s="84" t="s">
        <v>306</v>
      </c>
      <c r="B11" s="161">
        <v>63109423.200000003</v>
      </c>
      <c r="C11" s="161">
        <v>7737136.1699999999</v>
      </c>
      <c r="D11" s="162">
        <f>B11+C11</f>
        <v>70846559.370000005</v>
      </c>
      <c r="E11" s="161">
        <v>61973816.640000001</v>
      </c>
      <c r="F11" s="161">
        <v>61973816.640000001</v>
      </c>
      <c r="G11" s="74">
        <f>D11-E11</f>
        <v>8872742.7300000042</v>
      </c>
    </row>
    <row r="12" spans="1:7" x14ac:dyDescent="0.25">
      <c r="A12" s="84" t="s">
        <v>307</v>
      </c>
      <c r="B12" s="161">
        <v>10524391.43</v>
      </c>
      <c r="C12" s="161">
        <v>8370000</v>
      </c>
      <c r="D12" s="162">
        <f t="shared" ref="D12:D17" si="2">B12+C12</f>
        <v>18894391.43</v>
      </c>
      <c r="E12" s="161">
        <v>17916623.84</v>
      </c>
      <c r="F12" s="161">
        <v>17916623.84</v>
      </c>
      <c r="G12" s="74">
        <f t="shared" ref="G12:G17" si="3">D12-E12</f>
        <v>977767.58999999985</v>
      </c>
    </row>
    <row r="13" spans="1:7" x14ac:dyDescent="0.25">
      <c r="A13" s="84" t="s">
        <v>308</v>
      </c>
      <c r="B13" s="161">
        <v>10908157.060000001</v>
      </c>
      <c r="C13" s="161">
        <v>1705391.92</v>
      </c>
      <c r="D13" s="162">
        <f t="shared" si="2"/>
        <v>12613548.98</v>
      </c>
      <c r="E13" s="161">
        <v>10938005.35</v>
      </c>
      <c r="F13" s="161">
        <v>10938005.35</v>
      </c>
      <c r="G13" s="74">
        <f t="shared" si="3"/>
        <v>1675543.6300000008</v>
      </c>
    </row>
    <row r="14" spans="1:7" x14ac:dyDescent="0.25">
      <c r="A14" s="84" t="s">
        <v>309</v>
      </c>
      <c r="B14" s="161">
        <v>13912745.369999999</v>
      </c>
      <c r="C14" s="161">
        <v>68056.72</v>
      </c>
      <c r="D14" s="162">
        <f t="shared" si="2"/>
        <v>13980802.09</v>
      </c>
      <c r="E14" s="161">
        <v>11778316.48</v>
      </c>
      <c r="F14" s="161">
        <v>11778316.48</v>
      </c>
      <c r="G14" s="74">
        <f t="shared" si="3"/>
        <v>2202485.6099999994</v>
      </c>
    </row>
    <row r="15" spans="1:7" x14ac:dyDescent="0.25">
      <c r="A15" s="84" t="s">
        <v>310</v>
      </c>
      <c r="B15" s="161">
        <v>6276191.96</v>
      </c>
      <c r="C15" s="161">
        <v>4423022.67</v>
      </c>
      <c r="D15" s="162">
        <f t="shared" si="2"/>
        <v>10699214.629999999</v>
      </c>
      <c r="E15" s="161">
        <v>6788230.2800000003</v>
      </c>
      <c r="F15" s="161">
        <v>6788230.2800000003</v>
      </c>
      <c r="G15" s="74">
        <f t="shared" si="3"/>
        <v>3910984.3499999987</v>
      </c>
    </row>
    <row r="16" spans="1:7" x14ac:dyDescent="0.25">
      <c r="A16" s="84" t="s">
        <v>311</v>
      </c>
      <c r="B16" s="162">
        <v>0</v>
      </c>
      <c r="C16" s="162">
        <v>0</v>
      </c>
      <c r="D16" s="162">
        <f t="shared" si="2"/>
        <v>0</v>
      </c>
      <c r="E16" s="162">
        <v>0</v>
      </c>
      <c r="F16" s="162">
        <v>0</v>
      </c>
      <c r="G16" s="74">
        <f t="shared" si="3"/>
        <v>0</v>
      </c>
    </row>
    <row r="17" spans="1:7" x14ac:dyDescent="0.25">
      <c r="A17" s="84" t="s">
        <v>312</v>
      </c>
      <c r="B17" s="161">
        <v>16108621.75</v>
      </c>
      <c r="C17" s="161">
        <v>4357715.37</v>
      </c>
      <c r="D17" s="162">
        <f t="shared" si="2"/>
        <v>20466337.120000001</v>
      </c>
      <c r="E17" s="161">
        <v>16271557</v>
      </c>
      <c r="F17" s="161">
        <v>16271557</v>
      </c>
      <c r="G17" s="74">
        <f t="shared" si="3"/>
        <v>4194780.120000001</v>
      </c>
    </row>
    <row r="18" spans="1:7" x14ac:dyDescent="0.25">
      <c r="A18" s="83" t="s">
        <v>313</v>
      </c>
      <c r="B18" s="82">
        <f t="shared" ref="B18:G18" si="4">SUM(B19:B27)</f>
        <v>21386109.659999996</v>
      </c>
      <c r="C18" s="82">
        <f t="shared" si="4"/>
        <v>29734423.830000002</v>
      </c>
      <c r="D18" s="82">
        <f t="shared" si="4"/>
        <v>51120533.490000002</v>
      </c>
      <c r="E18" s="82">
        <f t="shared" si="4"/>
        <v>38205464.580000006</v>
      </c>
      <c r="F18" s="82">
        <f t="shared" si="4"/>
        <v>38205464.580000006</v>
      </c>
      <c r="G18" s="82">
        <f t="shared" si="4"/>
        <v>12915068.909999998</v>
      </c>
    </row>
    <row r="19" spans="1:7" x14ac:dyDescent="0.25">
      <c r="A19" s="84" t="s">
        <v>314</v>
      </c>
      <c r="B19" s="74">
        <v>3471943.73</v>
      </c>
      <c r="C19" s="74">
        <v>6503365.0199999996</v>
      </c>
      <c r="D19" s="74">
        <v>9975308.75</v>
      </c>
      <c r="E19" s="74">
        <v>4958017.2</v>
      </c>
      <c r="F19" s="74">
        <v>4958017.2</v>
      </c>
      <c r="G19" s="74">
        <f>D19-E19</f>
        <v>5017291.55</v>
      </c>
    </row>
    <row r="20" spans="1:7" x14ac:dyDescent="0.25">
      <c r="A20" s="84" t="s">
        <v>315</v>
      </c>
      <c r="B20" s="74">
        <v>258755.69</v>
      </c>
      <c r="C20" s="74">
        <v>1153837.56</v>
      </c>
      <c r="D20" s="74">
        <v>1412593.25</v>
      </c>
      <c r="E20" s="74">
        <v>990013.13</v>
      </c>
      <c r="F20" s="74">
        <v>990013.13</v>
      </c>
      <c r="G20" s="74">
        <f t="shared" ref="G20:G27" si="5">D20-E20</f>
        <v>422580.12</v>
      </c>
    </row>
    <row r="21" spans="1:7" x14ac:dyDescent="0.25">
      <c r="A21" s="84" t="s">
        <v>316</v>
      </c>
      <c r="B21" s="74">
        <v>17027.02</v>
      </c>
      <c r="C21" s="74">
        <v>34500</v>
      </c>
      <c r="D21" s="74">
        <v>51527.020000000004</v>
      </c>
      <c r="E21" s="74">
        <v>9094.6</v>
      </c>
      <c r="F21" s="74">
        <v>9094.6</v>
      </c>
      <c r="G21" s="74">
        <f t="shared" si="5"/>
        <v>42432.420000000006</v>
      </c>
    </row>
    <row r="22" spans="1:7" x14ac:dyDescent="0.25">
      <c r="A22" s="84" t="s">
        <v>317</v>
      </c>
      <c r="B22" s="74">
        <v>2205326.92</v>
      </c>
      <c r="C22" s="74">
        <v>10732892.42</v>
      </c>
      <c r="D22" s="74">
        <v>12938219.34</v>
      </c>
      <c r="E22" s="74">
        <v>10457881.18</v>
      </c>
      <c r="F22" s="74">
        <v>10457881.18</v>
      </c>
      <c r="G22" s="74">
        <f t="shared" si="5"/>
        <v>2480338.16</v>
      </c>
    </row>
    <row r="23" spans="1:7" x14ac:dyDescent="0.25">
      <c r="A23" s="84" t="s">
        <v>318</v>
      </c>
      <c r="B23" s="74">
        <v>38737.769999999997</v>
      </c>
      <c r="C23" s="74">
        <v>866454.37</v>
      </c>
      <c r="D23" s="74">
        <v>905192.14</v>
      </c>
      <c r="E23" s="74">
        <v>552670.80000000005</v>
      </c>
      <c r="F23" s="74">
        <v>552670.80000000005</v>
      </c>
      <c r="G23" s="74">
        <f t="shared" si="5"/>
        <v>352521.33999999997</v>
      </c>
    </row>
    <row r="24" spans="1:7" x14ac:dyDescent="0.25">
      <c r="A24" s="84" t="s">
        <v>319</v>
      </c>
      <c r="B24" s="74">
        <v>11852811.119999999</v>
      </c>
      <c r="C24" s="74">
        <v>6631088.5499999998</v>
      </c>
      <c r="D24" s="74">
        <v>18483899.669999998</v>
      </c>
      <c r="E24" s="74">
        <v>16183949.08</v>
      </c>
      <c r="F24" s="74">
        <v>16183949.08</v>
      </c>
      <c r="G24" s="74">
        <f t="shared" si="5"/>
        <v>2299950.589999998</v>
      </c>
    </row>
    <row r="25" spans="1:7" x14ac:dyDescent="0.25">
      <c r="A25" s="84" t="s">
        <v>320</v>
      </c>
      <c r="B25" s="74">
        <v>1099827.1499999999</v>
      </c>
      <c r="C25" s="74">
        <v>104709.2</v>
      </c>
      <c r="D25" s="74">
        <v>1204536.3499999999</v>
      </c>
      <c r="E25" s="74">
        <v>863333.95</v>
      </c>
      <c r="F25" s="74">
        <v>863333.95</v>
      </c>
      <c r="G25" s="74">
        <f t="shared" si="5"/>
        <v>341202.39999999991</v>
      </c>
    </row>
    <row r="26" spans="1:7" x14ac:dyDescent="0.25">
      <c r="A26" s="84" t="s">
        <v>321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f t="shared" si="5"/>
        <v>0</v>
      </c>
    </row>
    <row r="27" spans="1:7" x14ac:dyDescent="0.25">
      <c r="A27" s="84" t="s">
        <v>322</v>
      </c>
      <c r="B27" s="74">
        <v>2441680.2599999998</v>
      </c>
      <c r="C27" s="74">
        <v>3707576.71</v>
      </c>
      <c r="D27" s="74">
        <v>6149256.9699999997</v>
      </c>
      <c r="E27" s="74">
        <v>4190504.64</v>
      </c>
      <c r="F27" s="74">
        <v>4190504.64</v>
      </c>
      <c r="G27" s="74">
        <f t="shared" si="5"/>
        <v>1958752.3299999996</v>
      </c>
    </row>
    <row r="28" spans="1:7" x14ac:dyDescent="0.25">
      <c r="A28" s="83" t="s">
        <v>323</v>
      </c>
      <c r="B28" s="82">
        <f t="shared" ref="B28:G28" si="6">SUM(B29:B37)</f>
        <v>25043654.159999996</v>
      </c>
      <c r="C28" s="82">
        <f t="shared" si="6"/>
        <v>69248944.829999998</v>
      </c>
      <c r="D28" s="82">
        <f t="shared" si="6"/>
        <v>94292598.98999998</v>
      </c>
      <c r="E28" s="82">
        <f t="shared" si="6"/>
        <v>73450740.250000015</v>
      </c>
      <c r="F28" s="82">
        <f t="shared" si="6"/>
        <v>73450740.250000015</v>
      </c>
      <c r="G28" s="82">
        <f t="shared" si="6"/>
        <v>20841858.740000002</v>
      </c>
    </row>
    <row r="29" spans="1:7" x14ac:dyDescent="0.25">
      <c r="A29" s="84" t="s">
        <v>324</v>
      </c>
      <c r="B29" s="74">
        <v>2112036.38</v>
      </c>
      <c r="C29" s="74">
        <v>1168905.29</v>
      </c>
      <c r="D29" s="74">
        <v>3280941.67</v>
      </c>
      <c r="E29" s="74">
        <v>2498582.35</v>
      </c>
      <c r="F29" s="74">
        <v>2498582.35</v>
      </c>
      <c r="G29" s="74">
        <f>D29-E29</f>
        <v>782359.31999999983</v>
      </c>
    </row>
    <row r="30" spans="1:7" x14ac:dyDescent="0.25">
      <c r="A30" s="84" t="s">
        <v>325</v>
      </c>
      <c r="B30" s="74">
        <v>2515615.56</v>
      </c>
      <c r="C30" s="74">
        <v>21343708.649999999</v>
      </c>
      <c r="D30" s="74">
        <v>23859324.209999997</v>
      </c>
      <c r="E30" s="74">
        <v>17655413.390000001</v>
      </c>
      <c r="F30" s="74">
        <v>17655413.390000001</v>
      </c>
      <c r="G30" s="74">
        <f t="shared" ref="G30:G37" si="7">D30-E30</f>
        <v>6203910.8199999966</v>
      </c>
    </row>
    <row r="31" spans="1:7" x14ac:dyDescent="0.25">
      <c r="A31" s="84" t="s">
        <v>326</v>
      </c>
      <c r="B31" s="74">
        <v>962414.57</v>
      </c>
      <c r="C31" s="74">
        <v>7816237.04</v>
      </c>
      <c r="D31" s="74">
        <v>8778651.6099999994</v>
      </c>
      <c r="E31" s="74">
        <v>6126886.5700000003</v>
      </c>
      <c r="F31" s="74">
        <v>6126886.5700000003</v>
      </c>
      <c r="G31" s="74">
        <f t="shared" si="7"/>
        <v>2651765.0399999991</v>
      </c>
    </row>
    <row r="32" spans="1:7" x14ac:dyDescent="0.25">
      <c r="A32" s="84" t="s">
        <v>327</v>
      </c>
      <c r="B32" s="74">
        <v>1009338.19</v>
      </c>
      <c r="C32" s="74">
        <v>2376107.16</v>
      </c>
      <c r="D32" s="74">
        <v>3385445.35</v>
      </c>
      <c r="E32" s="74">
        <v>3219399.51</v>
      </c>
      <c r="F32" s="74">
        <v>3219399.51</v>
      </c>
      <c r="G32" s="74">
        <f t="shared" si="7"/>
        <v>166045.84000000032</v>
      </c>
    </row>
    <row r="33" spans="1:7" ht="14.45" customHeight="1" x14ac:dyDescent="0.25">
      <c r="A33" s="84" t="s">
        <v>328</v>
      </c>
      <c r="B33" s="74">
        <v>2146623.2799999998</v>
      </c>
      <c r="C33" s="74">
        <v>15184155.060000001</v>
      </c>
      <c r="D33" s="74">
        <v>17330778.34</v>
      </c>
      <c r="E33" s="74">
        <v>9834202.5600000005</v>
      </c>
      <c r="F33" s="74">
        <v>9834202.5600000005</v>
      </c>
      <c r="G33" s="74">
        <f t="shared" si="7"/>
        <v>7496575.7799999993</v>
      </c>
    </row>
    <row r="34" spans="1:7" ht="14.45" customHeight="1" x14ac:dyDescent="0.25">
      <c r="A34" s="84" t="s">
        <v>329</v>
      </c>
      <c r="B34" s="74">
        <v>2070511.49</v>
      </c>
      <c r="C34" s="74">
        <v>2630838.7000000002</v>
      </c>
      <c r="D34" s="74">
        <v>4701350.1900000004</v>
      </c>
      <c r="E34" s="74">
        <v>4482118.3899999997</v>
      </c>
      <c r="F34" s="74">
        <v>4482118.3899999997</v>
      </c>
      <c r="G34" s="74">
        <f t="shared" si="7"/>
        <v>219231.80000000075</v>
      </c>
    </row>
    <row r="35" spans="1:7" ht="14.45" customHeight="1" x14ac:dyDescent="0.25">
      <c r="A35" s="84" t="s">
        <v>330</v>
      </c>
      <c r="B35" s="74">
        <v>505192.39</v>
      </c>
      <c r="C35" s="74">
        <v>8402.93</v>
      </c>
      <c r="D35" s="74">
        <v>513595.32</v>
      </c>
      <c r="E35" s="74">
        <v>225015.06</v>
      </c>
      <c r="F35" s="74">
        <v>225015.06</v>
      </c>
      <c r="G35" s="74">
        <f t="shared" si="7"/>
        <v>288580.26</v>
      </c>
    </row>
    <row r="36" spans="1:7" ht="14.45" customHeight="1" x14ac:dyDescent="0.25">
      <c r="A36" s="84" t="s">
        <v>331</v>
      </c>
      <c r="B36" s="74">
        <v>10018914.65</v>
      </c>
      <c r="C36" s="74">
        <v>17042921.52</v>
      </c>
      <c r="D36" s="74">
        <v>27061836.170000002</v>
      </c>
      <c r="E36" s="74">
        <v>25722935.239999998</v>
      </c>
      <c r="F36" s="74">
        <v>25722935.239999998</v>
      </c>
      <c r="G36" s="74">
        <f t="shared" si="7"/>
        <v>1338900.9300000034</v>
      </c>
    </row>
    <row r="37" spans="1:7" ht="14.45" customHeight="1" x14ac:dyDescent="0.25">
      <c r="A37" s="84" t="s">
        <v>332</v>
      </c>
      <c r="B37" s="74">
        <v>3703007.65</v>
      </c>
      <c r="C37" s="74">
        <v>1677668.48</v>
      </c>
      <c r="D37" s="74">
        <v>5380676.1299999999</v>
      </c>
      <c r="E37" s="74">
        <v>3686187.18</v>
      </c>
      <c r="F37" s="74">
        <v>3686187.18</v>
      </c>
      <c r="G37" s="74">
        <f t="shared" si="7"/>
        <v>1694488.9499999997</v>
      </c>
    </row>
    <row r="38" spans="1:7" x14ac:dyDescent="0.25">
      <c r="A38" s="83" t="s">
        <v>333</v>
      </c>
      <c r="B38" s="82">
        <f t="shared" ref="B38:G38" si="8">SUM(B39:B47)</f>
        <v>29319766.449999999</v>
      </c>
      <c r="C38" s="82">
        <f t="shared" si="8"/>
        <v>8407467.620000001</v>
      </c>
      <c r="D38" s="82">
        <f t="shared" si="8"/>
        <v>37727234.07</v>
      </c>
      <c r="E38" s="82">
        <f t="shared" si="8"/>
        <v>33403791.809999999</v>
      </c>
      <c r="F38" s="82">
        <f t="shared" si="8"/>
        <v>33403791.809999999</v>
      </c>
      <c r="G38" s="82">
        <f t="shared" si="8"/>
        <v>4323442.2600000007</v>
      </c>
    </row>
    <row r="39" spans="1:7" x14ac:dyDescent="0.25">
      <c r="A39" s="84" t="s">
        <v>334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f>D39-E39</f>
        <v>0</v>
      </c>
    </row>
    <row r="40" spans="1:7" x14ac:dyDescent="0.25">
      <c r="A40" s="84" t="s">
        <v>335</v>
      </c>
      <c r="B40" s="74">
        <v>0</v>
      </c>
      <c r="C40" s="74">
        <v>1127538.28</v>
      </c>
      <c r="D40" s="74">
        <v>1127538.28</v>
      </c>
      <c r="E40" s="74">
        <v>1094150</v>
      </c>
      <c r="F40" s="74">
        <v>1094150</v>
      </c>
      <c r="G40" s="74">
        <f t="shared" ref="G40:G47" si="9">D40-E40</f>
        <v>33388.280000000028</v>
      </c>
    </row>
    <row r="41" spans="1:7" x14ac:dyDescent="0.25">
      <c r="A41" s="84" t="s">
        <v>336</v>
      </c>
      <c r="B41" s="74">
        <v>23582757.32</v>
      </c>
      <c r="C41" s="74">
        <v>-562265.28</v>
      </c>
      <c r="D41" s="74">
        <v>23020492.039999999</v>
      </c>
      <c r="E41" s="74">
        <v>23009140.699999999</v>
      </c>
      <c r="F41" s="74">
        <v>23009140.699999999</v>
      </c>
      <c r="G41" s="74">
        <f t="shared" si="9"/>
        <v>11351.339999999851</v>
      </c>
    </row>
    <row r="42" spans="1:7" x14ac:dyDescent="0.25">
      <c r="A42" s="84" t="s">
        <v>337</v>
      </c>
      <c r="B42" s="74">
        <v>5737009.1299999999</v>
      </c>
      <c r="C42" s="74">
        <v>7842194.6200000001</v>
      </c>
      <c r="D42" s="74">
        <v>13579203.75</v>
      </c>
      <c r="E42" s="74">
        <v>9300501.1099999994</v>
      </c>
      <c r="F42" s="74">
        <v>9300501.1099999994</v>
      </c>
      <c r="G42" s="74">
        <f t="shared" si="9"/>
        <v>4278702.6400000006</v>
      </c>
    </row>
    <row r="43" spans="1:7" x14ac:dyDescent="0.25">
      <c r="A43" s="84" t="s">
        <v>338</v>
      </c>
      <c r="B43" s="74">
        <v>0</v>
      </c>
      <c r="C43" s="74">
        <v>0</v>
      </c>
      <c r="D43" s="74">
        <v>0</v>
      </c>
      <c r="E43" s="74">
        <v>0</v>
      </c>
      <c r="F43" s="74">
        <v>0</v>
      </c>
      <c r="G43" s="74">
        <f t="shared" si="9"/>
        <v>0</v>
      </c>
    </row>
    <row r="44" spans="1:7" x14ac:dyDescent="0.25">
      <c r="A44" s="84" t="s">
        <v>339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f t="shared" si="9"/>
        <v>0</v>
      </c>
    </row>
    <row r="45" spans="1:7" x14ac:dyDescent="0.25">
      <c r="A45" s="84" t="s">
        <v>340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f t="shared" si="9"/>
        <v>0</v>
      </c>
    </row>
    <row r="46" spans="1:7" x14ac:dyDescent="0.25">
      <c r="A46" s="84" t="s">
        <v>341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f t="shared" si="9"/>
        <v>0</v>
      </c>
    </row>
    <row r="47" spans="1:7" x14ac:dyDescent="0.25">
      <c r="A47" s="84" t="s">
        <v>342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f t="shared" si="9"/>
        <v>0</v>
      </c>
    </row>
    <row r="48" spans="1:7" x14ac:dyDescent="0.25">
      <c r="A48" s="83" t="s">
        <v>343</v>
      </c>
      <c r="B48" s="82">
        <f t="shared" ref="B48:G48" si="10">SUM(B49:B57)</f>
        <v>1650968.5200000003</v>
      </c>
      <c r="C48" s="82">
        <f t="shared" si="10"/>
        <v>9060276.0600000005</v>
      </c>
      <c r="D48" s="82">
        <f t="shared" si="10"/>
        <v>10711244.58</v>
      </c>
      <c r="E48" s="82">
        <f t="shared" si="10"/>
        <v>7661161.3000000007</v>
      </c>
      <c r="F48" s="82">
        <f t="shared" si="10"/>
        <v>7661161.3000000007</v>
      </c>
      <c r="G48" s="82">
        <f t="shared" si="10"/>
        <v>3050083.28</v>
      </c>
    </row>
    <row r="49" spans="1:7" x14ac:dyDescent="0.25">
      <c r="A49" s="84" t="s">
        <v>344</v>
      </c>
      <c r="B49" s="74">
        <v>932265.04</v>
      </c>
      <c r="C49" s="74">
        <v>3132192.97</v>
      </c>
      <c r="D49" s="74">
        <v>4064458.0100000002</v>
      </c>
      <c r="E49" s="74">
        <v>2617793.62</v>
      </c>
      <c r="F49" s="74">
        <v>2617793.62</v>
      </c>
      <c r="G49" s="74">
        <f>D49-E49</f>
        <v>1446664.3900000001</v>
      </c>
    </row>
    <row r="50" spans="1:7" x14ac:dyDescent="0.25">
      <c r="A50" s="84" t="s">
        <v>345</v>
      </c>
      <c r="B50" s="74">
        <v>109086.41</v>
      </c>
      <c r="C50" s="74">
        <v>550250.81999999995</v>
      </c>
      <c r="D50" s="74">
        <v>659337.23</v>
      </c>
      <c r="E50" s="74">
        <v>579858.66</v>
      </c>
      <c r="F50" s="74">
        <v>579858.66</v>
      </c>
      <c r="G50" s="74">
        <f t="shared" ref="G50:G57" si="11">D50-E50</f>
        <v>79478.569999999949</v>
      </c>
    </row>
    <row r="51" spans="1:7" x14ac:dyDescent="0.25">
      <c r="A51" s="84" t="s">
        <v>346</v>
      </c>
      <c r="B51" s="74">
        <v>0</v>
      </c>
      <c r="C51" s="74">
        <v>473378</v>
      </c>
      <c r="D51" s="74">
        <v>473378</v>
      </c>
      <c r="E51" s="74">
        <v>0</v>
      </c>
      <c r="F51" s="74">
        <v>0</v>
      </c>
      <c r="G51" s="74">
        <f t="shared" si="11"/>
        <v>473378</v>
      </c>
    </row>
    <row r="52" spans="1:7" x14ac:dyDescent="0.25">
      <c r="A52" s="84" t="s">
        <v>347</v>
      </c>
      <c r="B52" s="74">
        <v>0</v>
      </c>
      <c r="C52" s="74">
        <v>3361500</v>
      </c>
      <c r="D52" s="74">
        <v>3361500</v>
      </c>
      <c r="E52" s="74">
        <v>2960000</v>
      </c>
      <c r="F52" s="74">
        <v>2960000</v>
      </c>
      <c r="G52" s="74">
        <f t="shared" si="11"/>
        <v>401500</v>
      </c>
    </row>
    <row r="53" spans="1:7" x14ac:dyDescent="0.25">
      <c r="A53" s="84" t="s">
        <v>348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f t="shared" si="11"/>
        <v>0</v>
      </c>
    </row>
    <row r="54" spans="1:7" x14ac:dyDescent="0.25">
      <c r="A54" s="84" t="s">
        <v>349</v>
      </c>
      <c r="B54" s="74">
        <v>594406.27</v>
      </c>
      <c r="C54" s="74">
        <v>1106947.1399999999</v>
      </c>
      <c r="D54" s="74">
        <v>1701353.41</v>
      </c>
      <c r="E54" s="74">
        <v>1314139.02</v>
      </c>
      <c r="F54" s="74">
        <v>1314139.02</v>
      </c>
      <c r="G54" s="74">
        <f t="shared" si="11"/>
        <v>387214.3899999999</v>
      </c>
    </row>
    <row r="55" spans="1:7" x14ac:dyDescent="0.25">
      <c r="A55" s="84" t="s">
        <v>350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f t="shared" si="11"/>
        <v>0</v>
      </c>
    </row>
    <row r="56" spans="1:7" x14ac:dyDescent="0.25">
      <c r="A56" s="84" t="s">
        <v>351</v>
      </c>
      <c r="B56" s="74">
        <v>0</v>
      </c>
      <c r="C56" s="74">
        <v>250000</v>
      </c>
      <c r="D56" s="74">
        <v>250000</v>
      </c>
      <c r="E56" s="74">
        <v>0</v>
      </c>
      <c r="F56" s="74">
        <v>0</v>
      </c>
      <c r="G56" s="74">
        <f t="shared" si="11"/>
        <v>250000</v>
      </c>
    </row>
    <row r="57" spans="1:7" x14ac:dyDescent="0.25">
      <c r="A57" s="84" t="s">
        <v>352</v>
      </c>
      <c r="B57" s="74">
        <v>15210.8</v>
      </c>
      <c r="C57" s="74">
        <v>186007.13</v>
      </c>
      <c r="D57" s="74">
        <v>201217.93</v>
      </c>
      <c r="E57" s="74">
        <v>189370</v>
      </c>
      <c r="F57" s="74">
        <v>189370</v>
      </c>
      <c r="G57" s="74">
        <f t="shared" si="11"/>
        <v>11847.929999999993</v>
      </c>
    </row>
    <row r="58" spans="1:7" x14ac:dyDescent="0.25">
      <c r="A58" s="83" t="s">
        <v>353</v>
      </c>
      <c r="B58" s="82">
        <f t="shared" ref="B58:G58" si="12">SUM(B59:B61)</f>
        <v>0</v>
      </c>
      <c r="C58" s="82">
        <f t="shared" si="12"/>
        <v>137494400.69999999</v>
      </c>
      <c r="D58" s="82">
        <f t="shared" si="12"/>
        <v>137494400.69999999</v>
      </c>
      <c r="E58" s="82">
        <f t="shared" si="12"/>
        <v>76376447.650000006</v>
      </c>
      <c r="F58" s="82">
        <f t="shared" si="12"/>
        <v>76376447.650000006</v>
      </c>
      <c r="G58" s="82">
        <f t="shared" si="12"/>
        <v>61117953.050000004</v>
      </c>
    </row>
    <row r="59" spans="1:7" x14ac:dyDescent="0.25">
      <c r="A59" s="84" t="s">
        <v>354</v>
      </c>
      <c r="B59" s="161">
        <v>0</v>
      </c>
      <c r="C59" s="161">
        <v>133694400.7</v>
      </c>
      <c r="D59" s="162">
        <f t="shared" ref="D59:D61" si="13">B59+C59</f>
        <v>133694400.7</v>
      </c>
      <c r="E59" s="161">
        <v>75076618.109999999</v>
      </c>
      <c r="F59" s="161">
        <v>75076618.109999999</v>
      </c>
      <c r="G59" s="74">
        <f>D59-E59</f>
        <v>58617782.590000004</v>
      </c>
    </row>
    <row r="60" spans="1:7" x14ac:dyDescent="0.25">
      <c r="A60" s="84" t="s">
        <v>355</v>
      </c>
      <c r="B60" s="162">
        <v>0</v>
      </c>
      <c r="C60" s="162">
        <v>0</v>
      </c>
      <c r="D60" s="162">
        <f t="shared" si="13"/>
        <v>0</v>
      </c>
      <c r="E60" s="162">
        <v>0</v>
      </c>
      <c r="F60" s="162">
        <v>0</v>
      </c>
      <c r="G60" s="74">
        <f t="shared" ref="G60:G61" si="14">D60-E60</f>
        <v>0</v>
      </c>
    </row>
    <row r="61" spans="1:7" x14ac:dyDescent="0.25">
      <c r="A61" s="84" t="s">
        <v>356</v>
      </c>
      <c r="B61" s="161">
        <v>0</v>
      </c>
      <c r="C61" s="161">
        <v>3800000</v>
      </c>
      <c r="D61" s="162">
        <f t="shared" si="13"/>
        <v>3800000</v>
      </c>
      <c r="E61" s="161">
        <v>1299829.54</v>
      </c>
      <c r="F61" s="161">
        <v>1299829.54</v>
      </c>
      <c r="G61" s="74">
        <f t="shared" si="14"/>
        <v>2500170.46</v>
      </c>
    </row>
    <row r="62" spans="1:7" x14ac:dyDescent="0.25">
      <c r="A62" s="83" t="s">
        <v>357</v>
      </c>
      <c r="B62" s="82">
        <f t="shared" ref="B62:G62" si="15">SUM(B63:B67,B69:B70)</f>
        <v>55007133.399999999</v>
      </c>
      <c r="C62" s="82">
        <f t="shared" si="15"/>
        <v>-44223785.469999999</v>
      </c>
      <c r="D62" s="82">
        <f t="shared" si="15"/>
        <v>10783347.93</v>
      </c>
      <c r="E62" s="82">
        <f t="shared" si="15"/>
        <v>0</v>
      </c>
      <c r="F62" s="82">
        <f t="shared" si="15"/>
        <v>0</v>
      </c>
      <c r="G62" s="82">
        <f t="shared" si="15"/>
        <v>10783347.93</v>
      </c>
    </row>
    <row r="63" spans="1:7" x14ac:dyDescent="0.25">
      <c r="A63" s="84" t="s">
        <v>358</v>
      </c>
      <c r="B63" s="162">
        <v>0</v>
      </c>
      <c r="C63" s="162">
        <v>0</v>
      </c>
      <c r="D63" s="162">
        <f t="shared" ref="D63:D70" si="16">B63+C63</f>
        <v>0</v>
      </c>
      <c r="E63" s="162">
        <v>0</v>
      </c>
      <c r="F63" s="162">
        <v>0</v>
      </c>
      <c r="G63" s="74">
        <f>D63-E63</f>
        <v>0</v>
      </c>
    </row>
    <row r="64" spans="1:7" x14ac:dyDescent="0.25">
      <c r="A64" s="84" t="s">
        <v>359</v>
      </c>
      <c r="B64" s="162">
        <v>0</v>
      </c>
      <c r="C64" s="162">
        <v>0</v>
      </c>
      <c r="D64" s="162">
        <f t="shared" si="16"/>
        <v>0</v>
      </c>
      <c r="E64" s="162">
        <v>0</v>
      </c>
      <c r="F64" s="162">
        <v>0</v>
      </c>
      <c r="G64" s="74">
        <f t="shared" ref="G64:G70" si="17">D64-E64</f>
        <v>0</v>
      </c>
    </row>
    <row r="65" spans="1:7" x14ac:dyDescent="0.25">
      <c r="A65" s="84" t="s">
        <v>360</v>
      </c>
      <c r="B65" s="162">
        <v>0</v>
      </c>
      <c r="C65" s="162">
        <v>0</v>
      </c>
      <c r="D65" s="162">
        <f t="shared" si="16"/>
        <v>0</v>
      </c>
      <c r="E65" s="162">
        <v>0</v>
      </c>
      <c r="F65" s="162">
        <v>0</v>
      </c>
      <c r="G65" s="74">
        <f t="shared" si="17"/>
        <v>0</v>
      </c>
    </row>
    <row r="66" spans="1:7" x14ac:dyDescent="0.25">
      <c r="A66" s="84" t="s">
        <v>361</v>
      </c>
      <c r="B66" s="162">
        <v>0</v>
      </c>
      <c r="C66" s="162">
        <v>0</v>
      </c>
      <c r="D66" s="162">
        <f t="shared" si="16"/>
        <v>0</v>
      </c>
      <c r="E66" s="162">
        <v>0</v>
      </c>
      <c r="F66" s="162">
        <v>0</v>
      </c>
      <c r="G66" s="74">
        <f t="shared" si="17"/>
        <v>0</v>
      </c>
    </row>
    <row r="67" spans="1:7" x14ac:dyDescent="0.25">
      <c r="A67" s="84" t="s">
        <v>362</v>
      </c>
      <c r="B67" s="162">
        <v>0</v>
      </c>
      <c r="C67" s="162">
        <v>0</v>
      </c>
      <c r="D67" s="162">
        <f t="shared" si="16"/>
        <v>0</v>
      </c>
      <c r="E67" s="162">
        <v>0</v>
      </c>
      <c r="F67" s="162">
        <v>0</v>
      </c>
      <c r="G67" s="74">
        <f t="shared" si="17"/>
        <v>0</v>
      </c>
    </row>
    <row r="68" spans="1:7" x14ac:dyDescent="0.25">
      <c r="A68" s="84" t="s">
        <v>363</v>
      </c>
      <c r="B68" s="162">
        <v>0</v>
      </c>
      <c r="C68" s="162">
        <v>0</v>
      </c>
      <c r="D68" s="162">
        <f t="shared" si="16"/>
        <v>0</v>
      </c>
      <c r="E68" s="162">
        <v>0</v>
      </c>
      <c r="F68" s="162">
        <v>0</v>
      </c>
      <c r="G68" s="74">
        <f t="shared" si="17"/>
        <v>0</v>
      </c>
    </row>
    <row r="69" spans="1:7" x14ac:dyDescent="0.25">
      <c r="A69" s="84" t="s">
        <v>364</v>
      </c>
      <c r="B69" s="162">
        <v>0</v>
      </c>
      <c r="C69" s="162">
        <v>0</v>
      </c>
      <c r="D69" s="162">
        <f t="shared" si="16"/>
        <v>0</v>
      </c>
      <c r="E69" s="162">
        <v>0</v>
      </c>
      <c r="F69" s="162">
        <v>0</v>
      </c>
      <c r="G69" s="74">
        <f t="shared" si="17"/>
        <v>0</v>
      </c>
    </row>
    <row r="70" spans="1:7" x14ac:dyDescent="0.25">
      <c r="A70" s="84" t="s">
        <v>365</v>
      </c>
      <c r="B70" s="161">
        <v>55007133.399999999</v>
      </c>
      <c r="C70" s="161">
        <v>-44223785.469999999</v>
      </c>
      <c r="D70" s="162">
        <f t="shared" si="16"/>
        <v>10783347.93</v>
      </c>
      <c r="E70" s="161">
        <v>0</v>
      </c>
      <c r="F70" s="161">
        <v>0</v>
      </c>
      <c r="G70" s="74">
        <f t="shared" si="17"/>
        <v>10783347.93</v>
      </c>
    </row>
    <row r="71" spans="1:7" x14ac:dyDescent="0.25">
      <c r="A71" s="83" t="s">
        <v>366</v>
      </c>
      <c r="B71" s="82">
        <f t="shared" ref="B71:G71" si="18">SUM(B72:B74)</f>
        <v>241102.68</v>
      </c>
      <c r="C71" s="82">
        <f t="shared" si="18"/>
        <v>34026826.189999998</v>
      </c>
      <c r="D71" s="82">
        <f t="shared" si="18"/>
        <v>34267928.869999997</v>
      </c>
      <c r="E71" s="82">
        <f t="shared" si="18"/>
        <v>23585459.760000002</v>
      </c>
      <c r="F71" s="82">
        <f t="shared" si="18"/>
        <v>23585459.760000002</v>
      </c>
      <c r="G71" s="82">
        <f t="shared" si="18"/>
        <v>10682469.109999996</v>
      </c>
    </row>
    <row r="72" spans="1:7" x14ac:dyDescent="0.25">
      <c r="A72" s="84" t="s">
        <v>367</v>
      </c>
      <c r="B72" s="162">
        <v>0</v>
      </c>
      <c r="C72" s="162">
        <v>0</v>
      </c>
      <c r="D72" s="162">
        <f t="shared" ref="D72:D74" si="19">B72+C72</f>
        <v>0</v>
      </c>
      <c r="E72" s="162">
        <v>0</v>
      </c>
      <c r="F72" s="162">
        <v>0</v>
      </c>
      <c r="G72" s="74">
        <f>D72-E72</f>
        <v>0</v>
      </c>
    </row>
    <row r="73" spans="1:7" x14ac:dyDescent="0.25">
      <c r="A73" s="84" t="s">
        <v>368</v>
      </c>
      <c r="B73" s="162">
        <v>0</v>
      </c>
      <c r="C73" s="162">
        <v>0</v>
      </c>
      <c r="D73" s="162">
        <f t="shared" si="19"/>
        <v>0</v>
      </c>
      <c r="E73" s="162">
        <v>0</v>
      </c>
      <c r="F73" s="162">
        <v>0</v>
      </c>
      <c r="G73" s="74">
        <f t="shared" ref="G73:G74" si="20">D73-E73</f>
        <v>0</v>
      </c>
    </row>
    <row r="74" spans="1:7" x14ac:dyDescent="0.25">
      <c r="A74" s="84" t="s">
        <v>369</v>
      </c>
      <c r="B74" s="161">
        <v>241102.68</v>
      </c>
      <c r="C74" s="161">
        <v>34026826.189999998</v>
      </c>
      <c r="D74" s="162">
        <f t="shared" si="19"/>
        <v>34267928.869999997</v>
      </c>
      <c r="E74" s="161">
        <v>23585459.760000002</v>
      </c>
      <c r="F74" s="161">
        <v>23585459.760000002</v>
      </c>
      <c r="G74" s="74">
        <f t="shared" si="20"/>
        <v>10682469.109999996</v>
      </c>
    </row>
    <row r="75" spans="1:7" x14ac:dyDescent="0.25">
      <c r="A75" s="83" t="s">
        <v>370</v>
      </c>
      <c r="B75" s="82">
        <f t="shared" ref="B75:G75" si="21">SUM(B76:B82)</f>
        <v>0</v>
      </c>
      <c r="C75" s="82">
        <f t="shared" si="21"/>
        <v>0</v>
      </c>
      <c r="D75" s="82">
        <f t="shared" si="21"/>
        <v>0</v>
      </c>
      <c r="E75" s="82">
        <f t="shared" si="21"/>
        <v>0</v>
      </c>
      <c r="F75" s="82">
        <f t="shared" si="21"/>
        <v>0</v>
      </c>
      <c r="G75" s="82">
        <f t="shared" si="21"/>
        <v>0</v>
      </c>
    </row>
    <row r="76" spans="1:7" x14ac:dyDescent="0.25">
      <c r="A76" s="84" t="s">
        <v>371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f>D76-E76</f>
        <v>0</v>
      </c>
    </row>
    <row r="77" spans="1:7" x14ac:dyDescent="0.25">
      <c r="A77" s="84" t="s">
        <v>372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f t="shared" ref="G77:G82" si="22">D77-E77</f>
        <v>0</v>
      </c>
    </row>
    <row r="78" spans="1:7" x14ac:dyDescent="0.25">
      <c r="A78" s="84" t="s">
        <v>373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f t="shared" si="22"/>
        <v>0</v>
      </c>
    </row>
    <row r="79" spans="1:7" x14ac:dyDescent="0.25">
      <c r="A79" s="84" t="s">
        <v>374</v>
      </c>
      <c r="B79" s="74">
        <v>0</v>
      </c>
      <c r="C79" s="74">
        <v>0</v>
      </c>
      <c r="D79" s="74">
        <v>0</v>
      </c>
      <c r="E79" s="74">
        <v>0</v>
      </c>
      <c r="F79" s="74">
        <v>0</v>
      </c>
      <c r="G79" s="74">
        <f t="shared" si="22"/>
        <v>0</v>
      </c>
    </row>
    <row r="80" spans="1:7" x14ac:dyDescent="0.25">
      <c r="A80" s="84" t="s">
        <v>375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f t="shared" si="22"/>
        <v>0</v>
      </c>
    </row>
    <row r="81" spans="1:7" x14ac:dyDescent="0.25">
      <c r="A81" s="84" t="s">
        <v>376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f t="shared" si="22"/>
        <v>0</v>
      </c>
    </row>
    <row r="82" spans="1:7" x14ac:dyDescent="0.25">
      <c r="A82" s="84" t="s">
        <v>377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f t="shared" si="22"/>
        <v>0</v>
      </c>
    </row>
    <row r="83" spans="1:7" x14ac:dyDescent="0.25">
      <c r="A83" s="85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82">
        <f t="shared" ref="B84:G84" si="23">SUM(B85,B93,B103,B113,B123,B133,B137,B146,B150)</f>
        <v>126635648.19999999</v>
      </c>
      <c r="C84" s="82">
        <f t="shared" si="23"/>
        <v>569679660.88</v>
      </c>
      <c r="D84" s="82">
        <f t="shared" si="23"/>
        <v>684095066.93000007</v>
      </c>
      <c r="E84" s="82">
        <f t="shared" si="23"/>
        <v>477121801.09000003</v>
      </c>
      <c r="F84" s="82">
        <f t="shared" si="23"/>
        <v>477074355.09000003</v>
      </c>
      <c r="G84" s="82">
        <f t="shared" si="23"/>
        <v>219193507.99000001</v>
      </c>
    </row>
    <row r="85" spans="1:7" x14ac:dyDescent="0.25">
      <c r="A85" s="83" t="s">
        <v>305</v>
      </c>
      <c r="B85" s="82">
        <f t="shared" ref="B85:G85" si="24">SUM(B86:B92)</f>
        <v>62609958.379999995</v>
      </c>
      <c r="C85" s="82">
        <f t="shared" si="24"/>
        <v>1890360.1300000004</v>
      </c>
      <c r="D85" s="82">
        <f t="shared" si="24"/>
        <v>64500318.510000005</v>
      </c>
      <c r="E85" s="82">
        <f t="shared" si="24"/>
        <v>64500258.100000001</v>
      </c>
      <c r="F85" s="82">
        <f t="shared" si="24"/>
        <v>64500258.100000001</v>
      </c>
      <c r="G85" s="82">
        <f t="shared" si="24"/>
        <v>60.410000000149012</v>
      </c>
    </row>
    <row r="86" spans="1:7" x14ac:dyDescent="0.25">
      <c r="A86" s="84" t="s">
        <v>306</v>
      </c>
      <c r="B86" s="161">
        <v>37199966.340000004</v>
      </c>
      <c r="C86" s="161">
        <v>-4258234.09</v>
      </c>
      <c r="D86" s="162">
        <f t="shared" ref="D86:D92" si="25">B86+C86</f>
        <v>32941732.250000004</v>
      </c>
      <c r="E86" s="161">
        <v>32941732.25</v>
      </c>
      <c r="F86" s="161">
        <v>32941732.25</v>
      </c>
      <c r="G86" s="74">
        <f>D86-E86</f>
        <v>0</v>
      </c>
    </row>
    <row r="87" spans="1:7" x14ac:dyDescent="0.25">
      <c r="A87" s="84" t="s">
        <v>307</v>
      </c>
      <c r="B87" s="161">
        <v>2500000</v>
      </c>
      <c r="C87" s="161">
        <v>1500505.16</v>
      </c>
      <c r="D87" s="162">
        <f t="shared" si="25"/>
        <v>4000505.16</v>
      </c>
      <c r="E87" s="161">
        <v>4000444.75</v>
      </c>
      <c r="F87" s="161">
        <v>4000444.75</v>
      </c>
      <c r="G87" s="74">
        <f t="shared" ref="G87:G92" si="26">D87-E87</f>
        <v>60.410000000149012</v>
      </c>
    </row>
    <row r="88" spans="1:7" x14ac:dyDescent="0.25">
      <c r="A88" s="84" t="s">
        <v>308</v>
      </c>
      <c r="B88" s="161">
        <v>6067824.2699999996</v>
      </c>
      <c r="C88" s="161">
        <v>-616474.39</v>
      </c>
      <c r="D88" s="162">
        <f t="shared" si="25"/>
        <v>5451349.8799999999</v>
      </c>
      <c r="E88" s="161">
        <v>5451349.8799999999</v>
      </c>
      <c r="F88" s="161">
        <v>5451349.8799999999</v>
      </c>
      <c r="G88" s="74">
        <f t="shared" si="26"/>
        <v>0</v>
      </c>
    </row>
    <row r="89" spans="1:7" x14ac:dyDescent="0.25">
      <c r="A89" s="84" t="s">
        <v>309</v>
      </c>
      <c r="B89" s="161">
        <v>7536616.9100000001</v>
      </c>
      <c r="C89" s="161">
        <v>5485145.7800000003</v>
      </c>
      <c r="D89" s="162">
        <f t="shared" si="25"/>
        <v>13021762.690000001</v>
      </c>
      <c r="E89" s="161">
        <v>13021762.689999999</v>
      </c>
      <c r="F89" s="161">
        <v>13021762.689999999</v>
      </c>
      <c r="G89" s="74">
        <f t="shared" si="26"/>
        <v>0</v>
      </c>
    </row>
    <row r="90" spans="1:7" x14ac:dyDescent="0.25">
      <c r="A90" s="84" t="s">
        <v>310</v>
      </c>
      <c r="B90" s="161">
        <v>532563.81999999995</v>
      </c>
      <c r="C90" s="161">
        <v>376614.71</v>
      </c>
      <c r="D90" s="162">
        <f t="shared" si="25"/>
        <v>909178.53</v>
      </c>
      <c r="E90" s="161">
        <v>909178.53</v>
      </c>
      <c r="F90" s="161">
        <v>909178.53</v>
      </c>
      <c r="G90" s="74">
        <f t="shared" si="26"/>
        <v>0</v>
      </c>
    </row>
    <row r="91" spans="1:7" x14ac:dyDescent="0.25">
      <c r="A91" s="84" t="s">
        <v>311</v>
      </c>
      <c r="B91" s="162">
        <v>0</v>
      </c>
      <c r="C91" s="162">
        <v>0</v>
      </c>
      <c r="D91" s="162">
        <f t="shared" si="25"/>
        <v>0</v>
      </c>
      <c r="E91" s="162">
        <v>0</v>
      </c>
      <c r="F91" s="162">
        <v>0</v>
      </c>
      <c r="G91" s="74">
        <f t="shared" si="26"/>
        <v>0</v>
      </c>
    </row>
    <row r="92" spans="1:7" x14ac:dyDescent="0.25">
      <c r="A92" s="84" t="s">
        <v>312</v>
      </c>
      <c r="B92" s="161">
        <v>8772987.0399999991</v>
      </c>
      <c r="C92" s="161">
        <v>-597197.04</v>
      </c>
      <c r="D92" s="162">
        <f t="shared" si="25"/>
        <v>8175789.9999999991</v>
      </c>
      <c r="E92" s="161">
        <v>8175790</v>
      </c>
      <c r="F92" s="161">
        <v>8175790</v>
      </c>
      <c r="G92" s="74">
        <f t="shared" si="26"/>
        <v>0</v>
      </c>
    </row>
    <row r="93" spans="1:7" x14ac:dyDescent="0.25">
      <c r="A93" s="83" t="s">
        <v>313</v>
      </c>
      <c r="B93" s="82">
        <f t="shared" ref="B93:G93" si="27">SUM(B94:B102)</f>
        <v>6704364.6500000004</v>
      </c>
      <c r="C93" s="82">
        <f t="shared" si="27"/>
        <v>8229023.0800000001</v>
      </c>
      <c r="D93" s="82">
        <f t="shared" si="27"/>
        <v>14933387.73</v>
      </c>
      <c r="E93" s="82">
        <f t="shared" si="27"/>
        <v>13532174.989999998</v>
      </c>
      <c r="F93" s="82">
        <f t="shared" si="27"/>
        <v>13532174.989999998</v>
      </c>
      <c r="G93" s="82">
        <f t="shared" si="27"/>
        <v>1401212.7400000002</v>
      </c>
    </row>
    <row r="94" spans="1:7" x14ac:dyDescent="0.25">
      <c r="A94" s="84" t="s">
        <v>314</v>
      </c>
      <c r="B94" s="161">
        <v>639508.30000000005</v>
      </c>
      <c r="C94" s="161">
        <v>1093703.94</v>
      </c>
      <c r="D94" s="162">
        <f t="shared" ref="D94:D102" si="28">B94+C94</f>
        <v>1733212.24</v>
      </c>
      <c r="E94" s="161">
        <v>1061907.6200000001</v>
      </c>
      <c r="F94" s="161">
        <v>1061907.6200000001</v>
      </c>
      <c r="G94" s="74">
        <f>D94-E94</f>
        <v>671304.61999999988</v>
      </c>
    </row>
    <row r="95" spans="1:7" x14ac:dyDescent="0.25">
      <c r="A95" s="84" t="s">
        <v>315</v>
      </c>
      <c r="B95" s="161">
        <v>1564000</v>
      </c>
      <c r="C95" s="161">
        <v>382127.39</v>
      </c>
      <c r="D95" s="162">
        <f t="shared" si="28"/>
        <v>1946127.3900000001</v>
      </c>
      <c r="E95" s="161">
        <v>1946127.39</v>
      </c>
      <c r="F95" s="161">
        <v>1946127.39</v>
      </c>
      <c r="G95" s="74">
        <f t="shared" ref="G95:G102" si="29">D95-E95</f>
        <v>0</v>
      </c>
    </row>
    <row r="96" spans="1:7" x14ac:dyDescent="0.25">
      <c r="A96" s="84" t="s">
        <v>316</v>
      </c>
      <c r="B96" s="162">
        <v>0</v>
      </c>
      <c r="C96" s="162">
        <v>0</v>
      </c>
      <c r="D96" s="162">
        <f t="shared" si="28"/>
        <v>0</v>
      </c>
      <c r="E96" s="162">
        <v>0</v>
      </c>
      <c r="F96" s="162">
        <v>0</v>
      </c>
      <c r="G96" s="74">
        <f t="shared" si="29"/>
        <v>0</v>
      </c>
    </row>
    <row r="97" spans="1:7" x14ac:dyDescent="0.25">
      <c r="A97" s="84" t="s">
        <v>317</v>
      </c>
      <c r="B97" s="161">
        <v>592878.65</v>
      </c>
      <c r="C97" s="161">
        <v>-171610.23</v>
      </c>
      <c r="D97" s="162">
        <f t="shared" si="28"/>
        <v>421268.42000000004</v>
      </c>
      <c r="E97" s="161">
        <v>421268.42</v>
      </c>
      <c r="F97" s="161">
        <v>421268.42</v>
      </c>
      <c r="G97" s="74">
        <f t="shared" si="29"/>
        <v>0</v>
      </c>
    </row>
    <row r="98" spans="1:7" x14ac:dyDescent="0.25">
      <c r="A98" s="86" t="s">
        <v>318</v>
      </c>
      <c r="B98" s="161">
        <v>157709.31</v>
      </c>
      <c r="C98" s="161">
        <v>141974.04999999999</v>
      </c>
      <c r="D98" s="162">
        <f t="shared" si="28"/>
        <v>299683.36</v>
      </c>
      <c r="E98" s="161">
        <v>299683.36</v>
      </c>
      <c r="F98" s="161">
        <v>299683.36</v>
      </c>
      <c r="G98" s="74">
        <f t="shared" si="29"/>
        <v>0</v>
      </c>
    </row>
    <row r="99" spans="1:7" x14ac:dyDescent="0.25">
      <c r="A99" s="84" t="s">
        <v>319</v>
      </c>
      <c r="B99" s="161">
        <v>1958702.2</v>
      </c>
      <c r="C99" s="161">
        <v>1616370.38</v>
      </c>
      <c r="D99" s="162">
        <f t="shared" si="28"/>
        <v>3575072.58</v>
      </c>
      <c r="E99" s="161">
        <v>3573072.58</v>
      </c>
      <c r="F99" s="161">
        <v>3573072.58</v>
      </c>
      <c r="G99" s="74">
        <f t="shared" si="29"/>
        <v>2000</v>
      </c>
    </row>
    <row r="100" spans="1:7" x14ac:dyDescent="0.25">
      <c r="A100" s="84" t="s">
        <v>320</v>
      </c>
      <c r="B100" s="161">
        <v>219999.76</v>
      </c>
      <c r="C100" s="161">
        <v>2262317.85</v>
      </c>
      <c r="D100" s="162">
        <f t="shared" si="28"/>
        <v>2482317.6100000003</v>
      </c>
      <c r="E100" s="161">
        <v>1754409.49</v>
      </c>
      <c r="F100" s="161">
        <v>1754409.49</v>
      </c>
      <c r="G100" s="74">
        <f t="shared" si="29"/>
        <v>727908.12000000034</v>
      </c>
    </row>
    <row r="101" spans="1:7" x14ac:dyDescent="0.25">
      <c r="A101" s="84" t="s">
        <v>321</v>
      </c>
      <c r="B101" s="161">
        <v>2162.16</v>
      </c>
      <c r="C101" s="161">
        <v>-2162.16</v>
      </c>
      <c r="D101" s="162">
        <f t="shared" si="28"/>
        <v>0</v>
      </c>
      <c r="E101" s="161">
        <v>0</v>
      </c>
      <c r="F101" s="161">
        <v>0</v>
      </c>
      <c r="G101" s="74">
        <f t="shared" si="29"/>
        <v>0</v>
      </c>
    </row>
    <row r="102" spans="1:7" x14ac:dyDescent="0.25">
      <c r="A102" s="84" t="s">
        <v>322</v>
      </c>
      <c r="B102" s="161">
        <v>1569404.27</v>
      </c>
      <c r="C102" s="161">
        <v>2906301.86</v>
      </c>
      <c r="D102" s="162">
        <f t="shared" si="28"/>
        <v>4475706.13</v>
      </c>
      <c r="E102" s="161">
        <v>4475706.13</v>
      </c>
      <c r="F102" s="161">
        <v>4475706.13</v>
      </c>
      <c r="G102" s="74">
        <f t="shared" si="29"/>
        <v>0</v>
      </c>
    </row>
    <row r="103" spans="1:7" x14ac:dyDescent="0.25">
      <c r="A103" s="83" t="s">
        <v>323</v>
      </c>
      <c r="B103" s="82">
        <f>SUM(B104:B112)</f>
        <v>9767969.9399999995</v>
      </c>
      <c r="C103" s="82">
        <f>SUM(C104:C112)</f>
        <v>2452272.2100000004</v>
      </c>
      <c r="D103" s="82">
        <v>0</v>
      </c>
      <c r="E103" s="82">
        <f>SUM(E104:E112)</f>
        <v>12052023.84</v>
      </c>
      <c r="F103" s="82">
        <f>SUM(F104:F112)</f>
        <v>12004577.84</v>
      </c>
      <c r="G103" s="82">
        <f>SUM(G104:G112)</f>
        <v>168218.30999999971</v>
      </c>
    </row>
    <row r="104" spans="1:7" x14ac:dyDescent="0.25">
      <c r="A104" s="84" t="s">
        <v>324</v>
      </c>
      <c r="B104" s="161">
        <v>409738.97</v>
      </c>
      <c r="C104" s="161">
        <v>239183.09</v>
      </c>
      <c r="D104" s="162">
        <f t="shared" ref="D104:D112" si="30">B104+C104</f>
        <v>648922.05999999994</v>
      </c>
      <c r="E104" s="161">
        <v>648922.06000000006</v>
      </c>
      <c r="F104" s="161">
        <v>601476.06000000006</v>
      </c>
      <c r="G104" s="74">
        <f>D104-E104</f>
        <v>0</v>
      </c>
    </row>
    <row r="105" spans="1:7" x14ac:dyDescent="0.25">
      <c r="A105" s="84" t="s">
        <v>325</v>
      </c>
      <c r="B105" s="161">
        <v>201621.62</v>
      </c>
      <c r="C105" s="161">
        <v>1892585.74</v>
      </c>
      <c r="D105" s="162">
        <f t="shared" si="30"/>
        <v>2094207.3599999999</v>
      </c>
      <c r="E105" s="161">
        <v>2094207.36</v>
      </c>
      <c r="F105" s="161">
        <v>2094207.36</v>
      </c>
      <c r="G105" s="74">
        <f t="shared" ref="G105:G112" si="31">D105-E105</f>
        <v>0</v>
      </c>
    </row>
    <row r="106" spans="1:7" x14ac:dyDescent="0.25">
      <c r="A106" s="84" t="s">
        <v>326</v>
      </c>
      <c r="B106" s="161">
        <v>135186.9</v>
      </c>
      <c r="C106" s="161">
        <v>109683.68</v>
      </c>
      <c r="D106" s="162">
        <f t="shared" si="30"/>
        <v>244870.58</v>
      </c>
      <c r="E106" s="161">
        <v>244870.47</v>
      </c>
      <c r="F106" s="161">
        <v>244870.47</v>
      </c>
      <c r="G106" s="74">
        <f t="shared" si="31"/>
        <v>0.10999999998603016</v>
      </c>
    </row>
    <row r="107" spans="1:7" x14ac:dyDescent="0.25">
      <c r="A107" s="84" t="s">
        <v>327</v>
      </c>
      <c r="B107" s="161">
        <v>818556.26</v>
      </c>
      <c r="C107" s="161">
        <v>-14600.59</v>
      </c>
      <c r="D107" s="162">
        <f t="shared" si="30"/>
        <v>803955.67</v>
      </c>
      <c r="E107" s="161">
        <v>803955.67</v>
      </c>
      <c r="F107" s="161">
        <v>803955.67</v>
      </c>
      <c r="G107" s="74">
        <f t="shared" si="31"/>
        <v>0</v>
      </c>
    </row>
    <row r="108" spans="1:7" x14ac:dyDescent="0.25">
      <c r="A108" s="84" t="s">
        <v>328</v>
      </c>
      <c r="B108" s="161">
        <v>5143924.24</v>
      </c>
      <c r="C108" s="161">
        <v>-2595653.21</v>
      </c>
      <c r="D108" s="162">
        <f t="shared" si="30"/>
        <v>2548271.0300000003</v>
      </c>
      <c r="E108" s="161">
        <v>2548271.0299999998</v>
      </c>
      <c r="F108" s="161">
        <v>2548271.0299999998</v>
      </c>
      <c r="G108" s="74">
        <f t="shared" si="31"/>
        <v>0</v>
      </c>
    </row>
    <row r="109" spans="1:7" x14ac:dyDescent="0.25">
      <c r="A109" s="84" t="s">
        <v>329</v>
      </c>
      <c r="B109" s="161">
        <v>1747.02</v>
      </c>
      <c r="C109" s="161">
        <v>-1747.02</v>
      </c>
      <c r="D109" s="162">
        <f t="shared" si="30"/>
        <v>0</v>
      </c>
      <c r="E109" s="161">
        <v>0</v>
      </c>
      <c r="F109" s="161">
        <v>0</v>
      </c>
      <c r="G109" s="74">
        <f t="shared" si="31"/>
        <v>0</v>
      </c>
    </row>
    <row r="110" spans="1:7" x14ac:dyDescent="0.25">
      <c r="A110" s="84" t="s">
        <v>330</v>
      </c>
      <c r="B110" s="161">
        <v>55135.08</v>
      </c>
      <c r="C110" s="161">
        <v>-44886.3</v>
      </c>
      <c r="D110" s="162">
        <f t="shared" si="30"/>
        <v>10248.779999999999</v>
      </c>
      <c r="E110" s="161">
        <v>10248.780000000001</v>
      </c>
      <c r="F110" s="161">
        <v>10248.780000000001</v>
      </c>
      <c r="G110" s="74">
        <f t="shared" si="31"/>
        <v>0</v>
      </c>
    </row>
    <row r="111" spans="1:7" x14ac:dyDescent="0.25">
      <c r="A111" s="84" t="s">
        <v>331</v>
      </c>
      <c r="B111" s="161">
        <v>22758.68</v>
      </c>
      <c r="C111" s="161">
        <v>1759473.09</v>
      </c>
      <c r="D111" s="162">
        <f t="shared" si="30"/>
        <v>1782231.77</v>
      </c>
      <c r="E111" s="161">
        <v>1782231.77</v>
      </c>
      <c r="F111" s="161">
        <v>1782231.77</v>
      </c>
      <c r="G111" s="74">
        <f t="shared" si="31"/>
        <v>0</v>
      </c>
    </row>
    <row r="112" spans="1:7" x14ac:dyDescent="0.25">
      <c r="A112" s="84" t="s">
        <v>332</v>
      </c>
      <c r="B112" s="161">
        <v>2979301.17</v>
      </c>
      <c r="C112" s="161">
        <v>1108233.73</v>
      </c>
      <c r="D112" s="162">
        <f t="shared" si="30"/>
        <v>4087534.9</v>
      </c>
      <c r="E112" s="161">
        <v>3919316.7</v>
      </c>
      <c r="F112" s="161">
        <v>3919316.7</v>
      </c>
      <c r="G112" s="74">
        <f t="shared" si="31"/>
        <v>168218.19999999972</v>
      </c>
    </row>
    <row r="113" spans="1:7" x14ac:dyDescent="0.25">
      <c r="A113" s="83" t="s">
        <v>333</v>
      </c>
      <c r="B113" s="82">
        <f t="shared" ref="B113:G113" si="32">SUM(B114:B122)</f>
        <v>12463868.050000001</v>
      </c>
      <c r="C113" s="82">
        <f t="shared" si="32"/>
        <v>25311976.129999999</v>
      </c>
      <c r="D113" s="82">
        <f t="shared" si="32"/>
        <v>37775844.18</v>
      </c>
      <c r="E113" s="82">
        <f t="shared" si="32"/>
        <v>23270904.690000001</v>
      </c>
      <c r="F113" s="82">
        <f t="shared" si="32"/>
        <v>23270904.690000001</v>
      </c>
      <c r="G113" s="82">
        <f t="shared" si="32"/>
        <v>14504939.489999998</v>
      </c>
    </row>
    <row r="114" spans="1:7" x14ac:dyDescent="0.25">
      <c r="A114" s="84" t="s">
        <v>334</v>
      </c>
      <c r="B114" s="162">
        <v>0</v>
      </c>
      <c r="C114" s="162">
        <v>0</v>
      </c>
      <c r="D114" s="162">
        <f t="shared" ref="D114:D122" si="33">B114+C114</f>
        <v>0</v>
      </c>
      <c r="E114" s="162">
        <v>0</v>
      </c>
      <c r="F114" s="162">
        <v>0</v>
      </c>
      <c r="G114" s="74">
        <f>D114-E114</f>
        <v>0</v>
      </c>
    </row>
    <row r="115" spans="1:7" x14ac:dyDescent="0.25">
      <c r="A115" s="84" t="s">
        <v>335</v>
      </c>
      <c r="B115" s="162">
        <v>0</v>
      </c>
      <c r="C115" s="162">
        <v>0</v>
      </c>
      <c r="D115" s="162">
        <f t="shared" si="33"/>
        <v>0</v>
      </c>
      <c r="E115" s="162">
        <v>0</v>
      </c>
      <c r="F115" s="162">
        <v>0</v>
      </c>
      <c r="G115" s="74">
        <f t="shared" ref="G115:G122" si="34">D115-E115</f>
        <v>0</v>
      </c>
    </row>
    <row r="116" spans="1:7" x14ac:dyDescent="0.25">
      <c r="A116" s="84" t="s">
        <v>336</v>
      </c>
      <c r="B116" s="162">
        <v>0</v>
      </c>
      <c r="C116" s="162">
        <v>0</v>
      </c>
      <c r="D116" s="162">
        <f t="shared" si="33"/>
        <v>0</v>
      </c>
      <c r="E116" s="162">
        <v>0</v>
      </c>
      <c r="F116" s="162">
        <v>0</v>
      </c>
      <c r="G116" s="74">
        <f t="shared" si="34"/>
        <v>0</v>
      </c>
    </row>
    <row r="117" spans="1:7" x14ac:dyDescent="0.25">
      <c r="A117" s="84" t="s">
        <v>337</v>
      </c>
      <c r="B117" s="161">
        <v>12463868.050000001</v>
      </c>
      <c r="C117" s="161">
        <v>25311976.129999999</v>
      </c>
      <c r="D117" s="162">
        <f t="shared" si="33"/>
        <v>37775844.18</v>
      </c>
      <c r="E117" s="161">
        <v>23270904.690000001</v>
      </c>
      <c r="F117" s="161">
        <v>23270904.690000001</v>
      </c>
      <c r="G117" s="74">
        <f t="shared" si="34"/>
        <v>14504939.489999998</v>
      </c>
    </row>
    <row r="118" spans="1:7" x14ac:dyDescent="0.25">
      <c r="A118" s="84" t="s">
        <v>338</v>
      </c>
      <c r="B118" s="162">
        <v>0</v>
      </c>
      <c r="C118" s="162">
        <v>0</v>
      </c>
      <c r="D118" s="162">
        <f t="shared" si="33"/>
        <v>0</v>
      </c>
      <c r="E118" s="162">
        <v>0</v>
      </c>
      <c r="F118" s="162">
        <v>0</v>
      </c>
      <c r="G118" s="74">
        <f t="shared" si="34"/>
        <v>0</v>
      </c>
    </row>
    <row r="119" spans="1:7" x14ac:dyDescent="0.25">
      <c r="A119" s="84" t="s">
        <v>339</v>
      </c>
      <c r="B119" s="162">
        <v>0</v>
      </c>
      <c r="C119" s="162">
        <v>0</v>
      </c>
      <c r="D119" s="162">
        <f t="shared" si="33"/>
        <v>0</v>
      </c>
      <c r="E119" s="162">
        <v>0</v>
      </c>
      <c r="F119" s="162">
        <v>0</v>
      </c>
      <c r="G119" s="74">
        <f t="shared" si="34"/>
        <v>0</v>
      </c>
    </row>
    <row r="120" spans="1:7" x14ac:dyDescent="0.25">
      <c r="A120" s="84" t="s">
        <v>340</v>
      </c>
      <c r="B120" s="162">
        <v>0</v>
      </c>
      <c r="C120" s="162">
        <v>0</v>
      </c>
      <c r="D120" s="162">
        <f t="shared" si="33"/>
        <v>0</v>
      </c>
      <c r="E120" s="162">
        <v>0</v>
      </c>
      <c r="F120" s="162">
        <v>0</v>
      </c>
      <c r="G120" s="74">
        <f t="shared" si="34"/>
        <v>0</v>
      </c>
    </row>
    <row r="121" spans="1:7" x14ac:dyDescent="0.25">
      <c r="A121" s="84" t="s">
        <v>341</v>
      </c>
      <c r="B121" s="162">
        <v>0</v>
      </c>
      <c r="C121" s="162">
        <v>0</v>
      </c>
      <c r="D121" s="162">
        <f t="shared" si="33"/>
        <v>0</v>
      </c>
      <c r="E121" s="162">
        <v>0</v>
      </c>
      <c r="F121" s="162">
        <v>0</v>
      </c>
      <c r="G121" s="74">
        <f t="shared" si="34"/>
        <v>0</v>
      </c>
    </row>
    <row r="122" spans="1:7" x14ac:dyDescent="0.25">
      <c r="A122" s="84" t="s">
        <v>342</v>
      </c>
      <c r="B122" s="162">
        <v>0</v>
      </c>
      <c r="C122" s="162">
        <v>0</v>
      </c>
      <c r="D122" s="162">
        <f t="shared" si="33"/>
        <v>0</v>
      </c>
      <c r="E122" s="162">
        <v>0</v>
      </c>
      <c r="F122" s="162">
        <v>0</v>
      </c>
      <c r="G122" s="74">
        <f t="shared" si="34"/>
        <v>0</v>
      </c>
    </row>
    <row r="123" spans="1:7" x14ac:dyDescent="0.25">
      <c r="A123" s="83" t="s">
        <v>343</v>
      </c>
      <c r="B123" s="82">
        <f t="shared" ref="B123:G123" si="35">SUM(B124:B132)</f>
        <v>283495.15999999997</v>
      </c>
      <c r="C123" s="82">
        <f t="shared" si="35"/>
        <v>3263118.9699999997</v>
      </c>
      <c r="D123" s="82">
        <f t="shared" si="35"/>
        <v>3546614.1300000004</v>
      </c>
      <c r="E123" s="82">
        <f t="shared" si="35"/>
        <v>3397085.89</v>
      </c>
      <c r="F123" s="82">
        <f t="shared" si="35"/>
        <v>3397085.89</v>
      </c>
      <c r="G123" s="82">
        <f t="shared" si="35"/>
        <v>149528.23999999996</v>
      </c>
    </row>
    <row r="124" spans="1:7" x14ac:dyDescent="0.25">
      <c r="A124" s="84" t="s">
        <v>344</v>
      </c>
      <c r="B124" s="161">
        <v>133298.35999999999</v>
      </c>
      <c r="C124" s="161">
        <v>555362.76</v>
      </c>
      <c r="D124" s="162">
        <f t="shared" ref="D124:D132" si="36">B124+C124</f>
        <v>688661.12</v>
      </c>
      <c r="E124" s="161">
        <v>684132.88</v>
      </c>
      <c r="F124" s="161">
        <v>684132.88</v>
      </c>
      <c r="G124" s="74">
        <f>D124-E124</f>
        <v>4528.2399999999907</v>
      </c>
    </row>
    <row r="125" spans="1:7" x14ac:dyDescent="0.25">
      <c r="A125" s="84" t="s">
        <v>345</v>
      </c>
      <c r="B125" s="161">
        <v>0</v>
      </c>
      <c r="C125" s="161">
        <v>765477.04</v>
      </c>
      <c r="D125" s="162">
        <f t="shared" si="36"/>
        <v>765477.04</v>
      </c>
      <c r="E125" s="161">
        <v>765477.04</v>
      </c>
      <c r="F125" s="161">
        <v>765477.04</v>
      </c>
      <c r="G125" s="74">
        <f t="shared" ref="G125:G132" si="37">D125-E125</f>
        <v>0</v>
      </c>
    </row>
    <row r="126" spans="1:7" x14ac:dyDescent="0.25">
      <c r="A126" s="84" t="s">
        <v>346</v>
      </c>
      <c r="B126" s="161">
        <v>0</v>
      </c>
      <c r="C126" s="161">
        <v>344807.6</v>
      </c>
      <c r="D126" s="162">
        <f t="shared" si="36"/>
        <v>344807.6</v>
      </c>
      <c r="E126" s="161">
        <v>229807.6</v>
      </c>
      <c r="F126" s="161">
        <v>229807.6</v>
      </c>
      <c r="G126" s="74">
        <f t="shared" si="37"/>
        <v>114999.99999999997</v>
      </c>
    </row>
    <row r="127" spans="1:7" x14ac:dyDescent="0.25">
      <c r="A127" s="84" t="s">
        <v>347</v>
      </c>
      <c r="B127" s="161">
        <v>0</v>
      </c>
      <c r="C127" s="161">
        <v>1440000</v>
      </c>
      <c r="D127" s="162">
        <f t="shared" si="36"/>
        <v>1440000</v>
      </c>
      <c r="E127" s="161">
        <v>1440000</v>
      </c>
      <c r="F127" s="161">
        <v>1440000</v>
      </c>
      <c r="G127" s="74">
        <f t="shared" si="37"/>
        <v>0</v>
      </c>
    </row>
    <row r="128" spans="1:7" x14ac:dyDescent="0.25">
      <c r="A128" s="84" t="s">
        <v>348</v>
      </c>
      <c r="B128" s="162">
        <v>0</v>
      </c>
      <c r="C128" s="162">
        <v>0</v>
      </c>
      <c r="D128" s="162">
        <f t="shared" si="36"/>
        <v>0</v>
      </c>
      <c r="E128" s="162">
        <v>0</v>
      </c>
      <c r="F128" s="162">
        <v>0</v>
      </c>
      <c r="G128" s="74">
        <f t="shared" si="37"/>
        <v>0</v>
      </c>
    </row>
    <row r="129" spans="1:7" x14ac:dyDescent="0.25">
      <c r="A129" s="84" t="s">
        <v>349</v>
      </c>
      <c r="B129" s="161">
        <v>150196.79999999999</v>
      </c>
      <c r="C129" s="161">
        <v>157471.57</v>
      </c>
      <c r="D129" s="162">
        <f t="shared" si="36"/>
        <v>307668.37</v>
      </c>
      <c r="E129" s="161">
        <v>277668.37</v>
      </c>
      <c r="F129" s="161">
        <v>277668.37</v>
      </c>
      <c r="G129" s="74">
        <f t="shared" si="37"/>
        <v>30000</v>
      </c>
    </row>
    <row r="130" spans="1:7" x14ac:dyDescent="0.25">
      <c r="A130" s="84" t="s">
        <v>350</v>
      </c>
      <c r="B130" s="162">
        <v>0</v>
      </c>
      <c r="C130" s="162">
        <v>0</v>
      </c>
      <c r="D130" s="162">
        <f t="shared" si="36"/>
        <v>0</v>
      </c>
      <c r="E130" s="162">
        <v>0</v>
      </c>
      <c r="F130" s="162">
        <v>0</v>
      </c>
      <c r="G130" s="74">
        <f t="shared" si="37"/>
        <v>0</v>
      </c>
    </row>
    <row r="131" spans="1:7" x14ac:dyDescent="0.25">
      <c r="A131" s="84" t="s">
        <v>351</v>
      </c>
      <c r="B131" s="162">
        <v>0</v>
      </c>
      <c r="C131" s="162">
        <v>0</v>
      </c>
      <c r="D131" s="162">
        <f t="shared" si="36"/>
        <v>0</v>
      </c>
      <c r="E131" s="162">
        <v>0</v>
      </c>
      <c r="F131" s="162">
        <v>0</v>
      </c>
      <c r="G131" s="74">
        <f t="shared" si="37"/>
        <v>0</v>
      </c>
    </row>
    <row r="132" spans="1:7" x14ac:dyDescent="0.25">
      <c r="A132" s="84" t="s">
        <v>352</v>
      </c>
      <c r="B132" s="162">
        <v>0</v>
      </c>
      <c r="C132" s="162">
        <v>0</v>
      </c>
      <c r="D132" s="162">
        <f t="shared" si="36"/>
        <v>0</v>
      </c>
      <c r="E132" s="162">
        <v>0</v>
      </c>
      <c r="F132" s="162">
        <v>0</v>
      </c>
      <c r="G132" s="74">
        <f t="shared" si="37"/>
        <v>0</v>
      </c>
    </row>
    <row r="133" spans="1:7" x14ac:dyDescent="0.25">
      <c r="A133" s="83" t="s">
        <v>353</v>
      </c>
      <c r="B133" s="82">
        <f t="shared" ref="B133:G133" si="38">SUM(B134:B136)</f>
        <v>21234806.219999999</v>
      </c>
      <c r="C133" s="82">
        <f t="shared" si="38"/>
        <v>312502864.77999997</v>
      </c>
      <c r="D133" s="82">
        <f t="shared" si="38"/>
        <v>333737671</v>
      </c>
      <c r="E133" s="82">
        <f t="shared" si="38"/>
        <v>157795337.14000002</v>
      </c>
      <c r="F133" s="82">
        <f t="shared" si="38"/>
        <v>157795337.14000002</v>
      </c>
      <c r="G133" s="82">
        <f t="shared" si="38"/>
        <v>175942333.85999998</v>
      </c>
    </row>
    <row r="134" spans="1:7" x14ac:dyDescent="0.25">
      <c r="A134" s="84" t="s">
        <v>354</v>
      </c>
      <c r="B134" s="161">
        <v>21234806.219999999</v>
      </c>
      <c r="C134" s="161">
        <v>312102864.77999997</v>
      </c>
      <c r="D134" s="162">
        <f t="shared" ref="D134:D136" si="39">B134+C134</f>
        <v>333337671</v>
      </c>
      <c r="E134" s="161">
        <v>157446660.31</v>
      </c>
      <c r="F134" s="161">
        <v>157446660.31</v>
      </c>
      <c r="G134" s="74">
        <f>D134-E134</f>
        <v>175891010.69</v>
      </c>
    </row>
    <row r="135" spans="1:7" x14ac:dyDescent="0.25">
      <c r="A135" s="84" t="s">
        <v>355</v>
      </c>
      <c r="B135" s="162">
        <v>0</v>
      </c>
      <c r="C135" s="162">
        <v>0</v>
      </c>
      <c r="D135" s="162">
        <f t="shared" si="39"/>
        <v>0</v>
      </c>
      <c r="E135" s="162">
        <v>0</v>
      </c>
      <c r="F135" s="162">
        <v>0</v>
      </c>
      <c r="G135" s="74">
        <f t="shared" ref="G135:G136" si="40">D135-E135</f>
        <v>0</v>
      </c>
    </row>
    <row r="136" spans="1:7" x14ac:dyDescent="0.25">
      <c r="A136" s="84" t="s">
        <v>356</v>
      </c>
      <c r="B136" s="161">
        <v>0</v>
      </c>
      <c r="C136" s="161">
        <v>400000</v>
      </c>
      <c r="D136" s="162">
        <f t="shared" si="39"/>
        <v>400000</v>
      </c>
      <c r="E136" s="161">
        <v>348676.83</v>
      </c>
      <c r="F136" s="161">
        <v>348676.83</v>
      </c>
      <c r="G136" s="74">
        <f t="shared" si="40"/>
        <v>51323.169999999984</v>
      </c>
    </row>
    <row r="137" spans="1:7" x14ac:dyDescent="0.25">
      <c r="A137" s="83" t="s">
        <v>357</v>
      </c>
      <c r="B137" s="82">
        <f t="shared" ref="B137:G137" si="41">SUM(B138:B142,B144:B145)</f>
        <v>191185.8</v>
      </c>
      <c r="C137" s="82">
        <f t="shared" si="41"/>
        <v>6052158.7199999997</v>
      </c>
      <c r="D137" s="82">
        <f t="shared" si="41"/>
        <v>6243344.5199999996</v>
      </c>
      <c r="E137" s="82">
        <f t="shared" si="41"/>
        <v>0</v>
      </c>
      <c r="F137" s="82">
        <f t="shared" si="41"/>
        <v>0</v>
      </c>
      <c r="G137" s="82">
        <f t="shared" si="41"/>
        <v>6243344.5199999996</v>
      </c>
    </row>
    <row r="138" spans="1:7" x14ac:dyDescent="0.25">
      <c r="A138" s="84" t="s">
        <v>358</v>
      </c>
      <c r="B138" s="162">
        <v>0</v>
      </c>
      <c r="C138" s="162">
        <v>0</v>
      </c>
      <c r="D138" s="162">
        <f t="shared" ref="D138:D145" si="42">B138+C138</f>
        <v>0</v>
      </c>
      <c r="E138" s="162">
        <v>0</v>
      </c>
      <c r="F138" s="162">
        <v>0</v>
      </c>
      <c r="G138" s="74">
        <f>D138-E138</f>
        <v>0</v>
      </c>
    </row>
    <row r="139" spans="1:7" x14ac:dyDescent="0.25">
      <c r="A139" s="84" t="s">
        <v>359</v>
      </c>
      <c r="B139" s="162">
        <v>0</v>
      </c>
      <c r="C139" s="162">
        <v>0</v>
      </c>
      <c r="D139" s="162">
        <f t="shared" si="42"/>
        <v>0</v>
      </c>
      <c r="E139" s="162">
        <v>0</v>
      </c>
      <c r="F139" s="162">
        <v>0</v>
      </c>
      <c r="G139" s="74">
        <f t="shared" ref="G139:G145" si="43">D139-E139</f>
        <v>0</v>
      </c>
    </row>
    <row r="140" spans="1:7" x14ac:dyDescent="0.25">
      <c r="A140" s="84" t="s">
        <v>360</v>
      </c>
      <c r="B140" s="162">
        <v>0</v>
      </c>
      <c r="C140" s="162">
        <v>0</v>
      </c>
      <c r="D140" s="162">
        <f t="shared" si="42"/>
        <v>0</v>
      </c>
      <c r="E140" s="162">
        <v>0</v>
      </c>
      <c r="F140" s="162">
        <v>0</v>
      </c>
      <c r="G140" s="74">
        <f t="shared" si="43"/>
        <v>0</v>
      </c>
    </row>
    <row r="141" spans="1:7" x14ac:dyDescent="0.25">
      <c r="A141" s="84" t="s">
        <v>361</v>
      </c>
      <c r="B141" s="162">
        <v>0</v>
      </c>
      <c r="C141" s="162">
        <v>0</v>
      </c>
      <c r="D141" s="162">
        <f t="shared" si="42"/>
        <v>0</v>
      </c>
      <c r="E141" s="162">
        <v>0</v>
      </c>
      <c r="F141" s="162">
        <v>0</v>
      </c>
      <c r="G141" s="74">
        <f t="shared" si="43"/>
        <v>0</v>
      </c>
    </row>
    <row r="142" spans="1:7" x14ac:dyDescent="0.25">
      <c r="A142" s="84" t="s">
        <v>362</v>
      </c>
      <c r="B142" s="162">
        <v>0</v>
      </c>
      <c r="C142" s="162">
        <v>0</v>
      </c>
      <c r="D142" s="162">
        <f t="shared" si="42"/>
        <v>0</v>
      </c>
      <c r="E142" s="162">
        <v>0</v>
      </c>
      <c r="F142" s="162">
        <v>0</v>
      </c>
      <c r="G142" s="74">
        <f t="shared" si="43"/>
        <v>0</v>
      </c>
    </row>
    <row r="143" spans="1:7" x14ac:dyDescent="0.25">
      <c r="A143" s="84" t="s">
        <v>363</v>
      </c>
      <c r="B143" s="162">
        <v>0</v>
      </c>
      <c r="C143" s="162">
        <v>0</v>
      </c>
      <c r="D143" s="162">
        <f t="shared" si="42"/>
        <v>0</v>
      </c>
      <c r="E143" s="162">
        <v>0</v>
      </c>
      <c r="F143" s="162">
        <v>0</v>
      </c>
      <c r="G143" s="74">
        <f t="shared" si="43"/>
        <v>0</v>
      </c>
    </row>
    <row r="144" spans="1:7" x14ac:dyDescent="0.25">
      <c r="A144" s="84" t="s">
        <v>364</v>
      </c>
      <c r="B144" s="162">
        <v>0</v>
      </c>
      <c r="C144" s="162">
        <v>0</v>
      </c>
      <c r="D144" s="162">
        <f t="shared" si="42"/>
        <v>0</v>
      </c>
      <c r="E144" s="162">
        <v>0</v>
      </c>
      <c r="F144" s="162">
        <v>0</v>
      </c>
      <c r="G144" s="74">
        <f t="shared" si="43"/>
        <v>0</v>
      </c>
    </row>
    <row r="145" spans="1:7" x14ac:dyDescent="0.25">
      <c r="A145" s="84" t="s">
        <v>365</v>
      </c>
      <c r="B145" s="161">
        <v>191185.8</v>
      </c>
      <c r="C145" s="161">
        <v>6052158.7199999997</v>
      </c>
      <c r="D145" s="162">
        <f t="shared" si="42"/>
        <v>6243344.5199999996</v>
      </c>
      <c r="E145" s="161">
        <v>0</v>
      </c>
      <c r="F145" s="161">
        <v>0</v>
      </c>
      <c r="G145" s="74">
        <f t="shared" si="43"/>
        <v>6243344.5199999996</v>
      </c>
    </row>
    <row r="146" spans="1:7" x14ac:dyDescent="0.25">
      <c r="A146" s="83" t="s">
        <v>366</v>
      </c>
      <c r="B146" s="82">
        <f t="shared" ref="B146:G146" si="44">SUM(B147:B149)</f>
        <v>13380000</v>
      </c>
      <c r="C146" s="82">
        <f t="shared" si="44"/>
        <v>209977886.86000001</v>
      </c>
      <c r="D146" s="82">
        <f t="shared" si="44"/>
        <v>223357886.86000001</v>
      </c>
      <c r="E146" s="82">
        <f t="shared" si="44"/>
        <v>202574016.44</v>
      </c>
      <c r="F146" s="82">
        <f t="shared" si="44"/>
        <v>202574016.44</v>
      </c>
      <c r="G146" s="82">
        <f t="shared" si="44"/>
        <v>20783870.420000017</v>
      </c>
    </row>
    <row r="147" spans="1:7" x14ac:dyDescent="0.25">
      <c r="A147" s="84" t="s">
        <v>367</v>
      </c>
      <c r="B147" s="162">
        <v>0</v>
      </c>
      <c r="C147" s="162">
        <v>0</v>
      </c>
      <c r="D147" s="162">
        <f t="shared" ref="D147:D149" si="45">B147+C147</f>
        <v>0</v>
      </c>
      <c r="E147" s="162">
        <v>0</v>
      </c>
      <c r="F147" s="162">
        <v>0</v>
      </c>
      <c r="G147" s="74">
        <f>D147-E147</f>
        <v>0</v>
      </c>
    </row>
    <row r="148" spans="1:7" x14ac:dyDescent="0.25">
      <c r="A148" s="84" t="s">
        <v>368</v>
      </c>
      <c r="B148" s="162">
        <v>0</v>
      </c>
      <c r="C148" s="162">
        <v>0</v>
      </c>
      <c r="D148" s="162">
        <f t="shared" si="45"/>
        <v>0</v>
      </c>
      <c r="E148" s="162">
        <v>0</v>
      </c>
      <c r="F148" s="162">
        <v>0</v>
      </c>
      <c r="G148" s="74">
        <f t="shared" ref="G148:G149" si="46">D148-E148</f>
        <v>0</v>
      </c>
    </row>
    <row r="149" spans="1:7" x14ac:dyDescent="0.25">
      <c r="A149" s="84" t="s">
        <v>369</v>
      </c>
      <c r="B149" s="161">
        <v>13380000</v>
      </c>
      <c r="C149" s="161">
        <v>209977886.86000001</v>
      </c>
      <c r="D149" s="162">
        <f t="shared" si="45"/>
        <v>223357886.86000001</v>
      </c>
      <c r="E149" s="161">
        <v>202574016.44</v>
      </c>
      <c r="F149" s="161">
        <v>202574016.44</v>
      </c>
      <c r="G149" s="74">
        <f t="shared" si="46"/>
        <v>20783870.420000017</v>
      </c>
    </row>
    <row r="150" spans="1:7" x14ac:dyDescent="0.25">
      <c r="A150" s="83" t="s">
        <v>370</v>
      </c>
      <c r="B150" s="82">
        <f t="shared" ref="B150:G150" si="47">SUM(B151:B157)</f>
        <v>0</v>
      </c>
      <c r="C150" s="82">
        <f t="shared" si="47"/>
        <v>0</v>
      </c>
      <c r="D150" s="82">
        <f t="shared" si="47"/>
        <v>0</v>
      </c>
      <c r="E150" s="82">
        <f t="shared" si="47"/>
        <v>0</v>
      </c>
      <c r="F150" s="82">
        <f t="shared" si="47"/>
        <v>0</v>
      </c>
      <c r="G150" s="82">
        <f t="shared" si="47"/>
        <v>0</v>
      </c>
    </row>
    <row r="151" spans="1:7" x14ac:dyDescent="0.25">
      <c r="A151" s="84" t="s">
        <v>371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f>D151-E151</f>
        <v>0</v>
      </c>
    </row>
    <row r="152" spans="1:7" x14ac:dyDescent="0.25">
      <c r="A152" s="84" t="s">
        <v>372</v>
      </c>
      <c r="B152" s="74">
        <v>0</v>
      </c>
      <c r="C152" s="74">
        <v>0</v>
      </c>
      <c r="D152" s="74">
        <v>0</v>
      </c>
      <c r="E152" s="74">
        <v>0</v>
      </c>
      <c r="F152" s="74">
        <v>0</v>
      </c>
      <c r="G152" s="74">
        <f t="shared" ref="G152:G157" si="48">D152-E152</f>
        <v>0</v>
      </c>
    </row>
    <row r="153" spans="1:7" x14ac:dyDescent="0.25">
      <c r="A153" s="84" t="s">
        <v>373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f t="shared" si="48"/>
        <v>0</v>
      </c>
    </row>
    <row r="154" spans="1:7" x14ac:dyDescent="0.25">
      <c r="A154" s="86" t="s">
        <v>374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f t="shared" si="48"/>
        <v>0</v>
      </c>
    </row>
    <row r="155" spans="1:7" x14ac:dyDescent="0.25">
      <c r="A155" s="84" t="s">
        <v>375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f t="shared" si="48"/>
        <v>0</v>
      </c>
    </row>
    <row r="156" spans="1:7" x14ac:dyDescent="0.25">
      <c r="A156" s="84" t="s">
        <v>376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f t="shared" si="48"/>
        <v>0</v>
      </c>
    </row>
    <row r="157" spans="1:7" x14ac:dyDescent="0.25">
      <c r="A157" s="84" t="s">
        <v>377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f t="shared" si="48"/>
        <v>0</v>
      </c>
    </row>
    <row r="158" spans="1:7" x14ac:dyDescent="0.25">
      <c r="A158" s="87"/>
      <c r="B158" s="88"/>
      <c r="C158" s="88"/>
      <c r="D158" s="88"/>
      <c r="E158" s="88"/>
      <c r="F158" s="88"/>
      <c r="G158" s="88"/>
    </row>
    <row r="159" spans="1:7" x14ac:dyDescent="0.25">
      <c r="A159" s="29" t="s">
        <v>379</v>
      </c>
      <c r="B159" s="89">
        <f t="shared" ref="B159:G159" si="49">B9+B84</f>
        <v>380123913.84000003</v>
      </c>
      <c r="C159" s="89">
        <f t="shared" si="49"/>
        <v>840089537.49000001</v>
      </c>
      <c r="D159" s="89">
        <f t="shared" si="49"/>
        <v>1207993209.1800001</v>
      </c>
      <c r="E159" s="89">
        <f t="shared" si="49"/>
        <v>855471416.03000009</v>
      </c>
      <c r="F159" s="89">
        <f t="shared" si="49"/>
        <v>855423970.03000009</v>
      </c>
      <c r="G159" s="89">
        <f t="shared" si="49"/>
        <v>364742035.30000001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G63:G70 B62:F62 B71:F71 B103:F103 B93:C93 E93:F93 G11:G17 B75:F85 B113:F113 B123:F123 B133:F133 B137:F137 B146:F146 B150:F1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7"/>
  <sheetViews>
    <sheetView showGridLines="0" topLeftCell="A37" zoomScale="75" zoomScaleNormal="75" workbookViewId="0">
      <selection activeCell="J63" sqref="J6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380</v>
      </c>
      <c r="B1" s="188"/>
      <c r="C1" s="188"/>
      <c r="D1" s="188"/>
      <c r="E1" s="188"/>
      <c r="F1" s="188"/>
      <c r="G1" s="189"/>
    </row>
    <row r="2" spans="1:7" ht="15" customHeight="1" x14ac:dyDescent="0.25">
      <c r="A2" s="109" t="str">
        <f>'Formato 1'!A2</f>
        <v>APASEO EL GRANDE, GTO</v>
      </c>
      <c r="B2" s="110"/>
      <c r="C2" s="110"/>
      <c r="D2" s="110"/>
      <c r="E2" s="110"/>
      <c r="F2" s="110"/>
      <c r="G2" s="111"/>
    </row>
    <row r="3" spans="1:7" ht="15" customHeight="1" x14ac:dyDescent="0.25">
      <c r="A3" s="112" t="s">
        <v>296</v>
      </c>
      <c r="B3" s="113"/>
      <c r="C3" s="113"/>
      <c r="D3" s="113"/>
      <c r="E3" s="113"/>
      <c r="F3" s="113"/>
      <c r="G3" s="114"/>
    </row>
    <row r="4" spans="1:7" ht="15" customHeight="1" x14ac:dyDescent="0.25">
      <c r="A4" s="112" t="s">
        <v>381</v>
      </c>
      <c r="B4" s="113"/>
      <c r="C4" s="113"/>
      <c r="D4" s="113"/>
      <c r="E4" s="113"/>
      <c r="F4" s="113"/>
      <c r="G4" s="114"/>
    </row>
    <row r="5" spans="1:7" ht="15" customHeight="1" x14ac:dyDescent="0.25">
      <c r="A5" s="112" t="str">
        <f>'Formato 3'!A4</f>
        <v>Del 1 de Enero al 31 de diciembre de 2024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" customHeight="1" x14ac:dyDescent="0.25">
      <c r="A7" s="182" t="s">
        <v>4</v>
      </c>
      <c r="B7" s="184" t="s">
        <v>298</v>
      </c>
      <c r="C7" s="184"/>
      <c r="D7" s="184"/>
      <c r="E7" s="184"/>
      <c r="F7" s="184"/>
      <c r="G7" s="186" t="s">
        <v>299</v>
      </c>
    </row>
    <row r="8" spans="1:7" ht="30" x14ac:dyDescent="0.25">
      <c r="A8" s="183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85"/>
    </row>
    <row r="9" spans="1:7" ht="15.75" customHeight="1" x14ac:dyDescent="0.25">
      <c r="A9" s="163" t="s">
        <v>382</v>
      </c>
      <c r="B9" s="164">
        <f>SUM(B10:B58)</f>
        <v>253488265.64000005</v>
      </c>
      <c r="C9" s="164">
        <f t="shared" ref="C9:G9" si="0">SUM(C10:C58)</f>
        <v>270409876.61000001</v>
      </c>
      <c r="D9" s="164">
        <f t="shared" si="0"/>
        <v>523898142.25</v>
      </c>
      <c r="E9" s="164">
        <f t="shared" si="0"/>
        <v>378349614.94000006</v>
      </c>
      <c r="F9" s="164">
        <f t="shared" si="0"/>
        <v>378349614.94000006</v>
      </c>
      <c r="G9" s="164">
        <f t="shared" si="0"/>
        <v>145548527.31</v>
      </c>
    </row>
    <row r="10" spans="1:7" x14ac:dyDescent="0.25">
      <c r="A10" s="165" t="s">
        <v>595</v>
      </c>
      <c r="B10" s="166">
        <v>1076426.6100000001</v>
      </c>
      <c r="C10" s="166">
        <v>-231544.34</v>
      </c>
      <c r="D10" s="167">
        <f>B10+C10</f>
        <v>844882.27000000014</v>
      </c>
      <c r="E10" s="166">
        <v>842340.18</v>
      </c>
      <c r="F10" s="166">
        <v>842340.18</v>
      </c>
      <c r="G10" s="167">
        <f>D10-E10</f>
        <v>2542.0900000000838</v>
      </c>
    </row>
    <row r="11" spans="1:7" x14ac:dyDescent="0.25">
      <c r="A11" s="165" t="s">
        <v>596</v>
      </c>
      <c r="B11" s="166">
        <v>0</v>
      </c>
      <c r="C11" s="166">
        <v>294622.65000000002</v>
      </c>
      <c r="D11" s="167">
        <f t="shared" ref="D11:D57" si="1">B11+C11</f>
        <v>294622.65000000002</v>
      </c>
      <c r="E11" s="166">
        <v>223857.25</v>
      </c>
      <c r="F11" s="166">
        <v>223857.25</v>
      </c>
      <c r="G11" s="167">
        <f t="shared" ref="G11:G57" si="2">D11-E11</f>
        <v>70765.400000000023</v>
      </c>
    </row>
    <row r="12" spans="1:7" x14ac:dyDescent="0.25">
      <c r="A12" s="165" t="s">
        <v>597</v>
      </c>
      <c r="B12" s="166">
        <v>1076426.6100000001</v>
      </c>
      <c r="C12" s="166">
        <v>-249485.38</v>
      </c>
      <c r="D12" s="167">
        <f t="shared" si="1"/>
        <v>826941.2300000001</v>
      </c>
      <c r="E12" s="166">
        <v>826941.23</v>
      </c>
      <c r="F12" s="166">
        <v>826941.23</v>
      </c>
      <c r="G12" s="167">
        <f t="shared" si="2"/>
        <v>0</v>
      </c>
    </row>
    <row r="13" spans="1:7" x14ac:dyDescent="0.25">
      <c r="A13" s="165" t="s">
        <v>598</v>
      </c>
      <c r="B13" s="166">
        <v>0</v>
      </c>
      <c r="C13" s="166">
        <v>278107.71000000002</v>
      </c>
      <c r="D13" s="167">
        <f t="shared" si="1"/>
        <v>278107.71000000002</v>
      </c>
      <c r="E13" s="166">
        <v>181841.91</v>
      </c>
      <c r="F13" s="166">
        <v>181841.91</v>
      </c>
      <c r="G13" s="167">
        <f t="shared" si="2"/>
        <v>96265.800000000017</v>
      </c>
    </row>
    <row r="14" spans="1:7" x14ac:dyDescent="0.25">
      <c r="A14" s="165" t="s">
        <v>599</v>
      </c>
      <c r="B14" s="166">
        <v>1076426.6100000001</v>
      </c>
      <c r="C14" s="166">
        <v>-185520.73</v>
      </c>
      <c r="D14" s="167">
        <f t="shared" si="1"/>
        <v>890905.88000000012</v>
      </c>
      <c r="E14" s="166">
        <v>888161.75</v>
      </c>
      <c r="F14" s="166">
        <v>888161.75</v>
      </c>
      <c r="G14" s="167">
        <f t="shared" si="2"/>
        <v>2744.1300000001211</v>
      </c>
    </row>
    <row r="15" spans="1:7" x14ac:dyDescent="0.25">
      <c r="A15" s="165" t="s">
        <v>600</v>
      </c>
      <c r="B15" s="166">
        <v>0</v>
      </c>
      <c r="C15" s="166">
        <v>216746.06</v>
      </c>
      <c r="D15" s="167">
        <f t="shared" si="1"/>
        <v>216746.06</v>
      </c>
      <c r="E15" s="166">
        <v>183832.52</v>
      </c>
      <c r="F15" s="166">
        <v>183832.52</v>
      </c>
      <c r="G15" s="167">
        <f t="shared" si="2"/>
        <v>32913.540000000008</v>
      </c>
    </row>
    <row r="16" spans="1:7" x14ac:dyDescent="0.25">
      <c r="A16" s="165" t="s">
        <v>601</v>
      </c>
      <c r="B16" s="166">
        <v>1076426.6100000001</v>
      </c>
      <c r="C16" s="166">
        <v>-137077.68</v>
      </c>
      <c r="D16" s="167">
        <f t="shared" si="1"/>
        <v>939348.93000000017</v>
      </c>
      <c r="E16" s="166">
        <v>939348.93</v>
      </c>
      <c r="F16" s="166">
        <v>939348.93</v>
      </c>
      <c r="G16" s="167">
        <f t="shared" si="2"/>
        <v>0</v>
      </c>
    </row>
    <row r="17" spans="1:7" x14ac:dyDescent="0.25">
      <c r="A17" s="165" t="s">
        <v>602</v>
      </c>
      <c r="B17" s="166">
        <v>0</v>
      </c>
      <c r="C17" s="166">
        <v>241960.52</v>
      </c>
      <c r="D17" s="167">
        <f t="shared" si="1"/>
        <v>241960.52</v>
      </c>
      <c r="E17" s="166">
        <v>187384.83</v>
      </c>
      <c r="F17" s="166">
        <v>187384.83</v>
      </c>
      <c r="G17" s="167">
        <f t="shared" si="2"/>
        <v>54575.69</v>
      </c>
    </row>
    <row r="18" spans="1:7" x14ac:dyDescent="0.25">
      <c r="A18" s="165" t="s">
        <v>603</v>
      </c>
      <c r="B18" s="166">
        <v>1076426.6100000001</v>
      </c>
      <c r="C18" s="166">
        <v>-344479.28</v>
      </c>
      <c r="D18" s="167">
        <f t="shared" si="1"/>
        <v>731947.33000000007</v>
      </c>
      <c r="E18" s="166">
        <v>731947.33</v>
      </c>
      <c r="F18" s="166">
        <v>731947.33</v>
      </c>
      <c r="G18" s="167">
        <f t="shared" si="2"/>
        <v>0</v>
      </c>
    </row>
    <row r="19" spans="1:7" x14ac:dyDescent="0.25">
      <c r="A19" s="165" t="s">
        <v>604</v>
      </c>
      <c r="B19" s="166">
        <v>0</v>
      </c>
      <c r="C19" s="166">
        <v>371068.39</v>
      </c>
      <c r="D19" s="167">
        <f t="shared" si="1"/>
        <v>371068.39</v>
      </c>
      <c r="E19" s="166">
        <v>175414.64</v>
      </c>
      <c r="F19" s="166">
        <v>175414.64</v>
      </c>
      <c r="G19" s="167">
        <f t="shared" si="2"/>
        <v>195653.75</v>
      </c>
    </row>
    <row r="20" spans="1:7" x14ac:dyDescent="0.25">
      <c r="A20" s="165" t="s">
        <v>605</v>
      </c>
      <c r="B20" s="166">
        <v>1076426.6100000001</v>
      </c>
      <c r="C20" s="166">
        <v>-276549.25</v>
      </c>
      <c r="D20" s="167">
        <f t="shared" si="1"/>
        <v>799877.3600000001</v>
      </c>
      <c r="E20" s="166">
        <v>799877.36</v>
      </c>
      <c r="F20" s="166">
        <v>799877.36</v>
      </c>
      <c r="G20" s="167">
        <f t="shared" si="2"/>
        <v>0</v>
      </c>
    </row>
    <row r="21" spans="1:7" x14ac:dyDescent="0.25">
      <c r="A21" s="165" t="s">
        <v>606</v>
      </c>
      <c r="B21" s="166">
        <v>0</v>
      </c>
      <c r="C21" s="166">
        <v>305171.58</v>
      </c>
      <c r="D21" s="167">
        <f t="shared" si="1"/>
        <v>305171.58</v>
      </c>
      <c r="E21" s="166">
        <v>210911.7</v>
      </c>
      <c r="F21" s="166">
        <v>210911.7</v>
      </c>
      <c r="G21" s="167">
        <f t="shared" si="2"/>
        <v>94259.88</v>
      </c>
    </row>
    <row r="22" spans="1:7" x14ac:dyDescent="0.25">
      <c r="A22" s="165" t="s">
        <v>607</v>
      </c>
      <c r="B22" s="166">
        <v>1076426.6100000001</v>
      </c>
      <c r="C22" s="166">
        <v>-235138.41</v>
      </c>
      <c r="D22" s="167">
        <f t="shared" si="1"/>
        <v>841288.20000000007</v>
      </c>
      <c r="E22" s="166">
        <v>841288.2</v>
      </c>
      <c r="F22" s="166">
        <v>841288.2</v>
      </c>
      <c r="G22" s="167">
        <f t="shared" si="2"/>
        <v>0</v>
      </c>
    </row>
    <row r="23" spans="1:7" x14ac:dyDescent="0.25">
      <c r="A23" s="165" t="s">
        <v>608</v>
      </c>
      <c r="B23" s="166">
        <v>0</v>
      </c>
      <c r="C23" s="166">
        <v>263760.74</v>
      </c>
      <c r="D23" s="167">
        <f t="shared" si="1"/>
        <v>263760.74</v>
      </c>
      <c r="E23" s="166">
        <v>162359.79999999999</v>
      </c>
      <c r="F23" s="166">
        <v>162359.79999999999</v>
      </c>
      <c r="G23" s="167">
        <f t="shared" si="2"/>
        <v>101400.94</v>
      </c>
    </row>
    <row r="24" spans="1:7" x14ac:dyDescent="0.25">
      <c r="A24" s="165" t="s">
        <v>609</v>
      </c>
      <c r="B24" s="166">
        <v>1076426.6100000001</v>
      </c>
      <c r="C24" s="166">
        <v>-312307.43</v>
      </c>
      <c r="D24" s="167">
        <f t="shared" si="1"/>
        <v>764119.18000000017</v>
      </c>
      <c r="E24" s="166">
        <v>762214.82</v>
      </c>
      <c r="F24" s="166">
        <v>762214.82</v>
      </c>
      <c r="G24" s="167">
        <f t="shared" si="2"/>
        <v>1904.3600000002189</v>
      </c>
    </row>
    <row r="25" spans="1:7" x14ac:dyDescent="0.25">
      <c r="A25" s="165" t="s">
        <v>610</v>
      </c>
      <c r="B25" s="166">
        <v>0</v>
      </c>
      <c r="C25" s="166">
        <v>343629.76</v>
      </c>
      <c r="D25" s="167">
        <f t="shared" si="1"/>
        <v>343629.76</v>
      </c>
      <c r="E25" s="166">
        <v>205057.67</v>
      </c>
      <c r="F25" s="166">
        <v>205057.67</v>
      </c>
      <c r="G25" s="167">
        <f t="shared" si="2"/>
        <v>138572.09</v>
      </c>
    </row>
    <row r="26" spans="1:7" x14ac:dyDescent="0.25">
      <c r="A26" s="165" t="s">
        <v>611</v>
      </c>
      <c r="B26" s="166">
        <v>668706.53</v>
      </c>
      <c r="C26" s="166">
        <v>-16537.5</v>
      </c>
      <c r="D26" s="167">
        <f t="shared" si="1"/>
        <v>652169.03</v>
      </c>
      <c r="E26" s="166">
        <v>534909.9</v>
      </c>
      <c r="F26" s="166">
        <v>534909.9</v>
      </c>
      <c r="G26" s="167">
        <f t="shared" si="2"/>
        <v>117259.13</v>
      </c>
    </row>
    <row r="27" spans="1:7" x14ac:dyDescent="0.25">
      <c r="A27" s="165" t="s">
        <v>612</v>
      </c>
      <c r="B27" s="166">
        <v>79001.66</v>
      </c>
      <c r="C27" s="166">
        <v>0</v>
      </c>
      <c r="D27" s="167">
        <f t="shared" si="1"/>
        <v>79001.66</v>
      </c>
      <c r="E27" s="166">
        <v>44004.28</v>
      </c>
      <c r="F27" s="166">
        <v>44004.28</v>
      </c>
      <c r="G27" s="167">
        <f t="shared" si="2"/>
        <v>34997.380000000005</v>
      </c>
    </row>
    <row r="28" spans="1:7" x14ac:dyDescent="0.25">
      <c r="A28" s="165" t="s">
        <v>613</v>
      </c>
      <c r="B28" s="166">
        <v>1460205.14</v>
      </c>
      <c r="C28" s="166">
        <v>344378.11</v>
      </c>
      <c r="D28" s="167">
        <f t="shared" si="1"/>
        <v>1804583.25</v>
      </c>
      <c r="E28" s="166">
        <v>1596050.89</v>
      </c>
      <c r="F28" s="166">
        <v>1596050.89</v>
      </c>
      <c r="G28" s="167">
        <f t="shared" si="2"/>
        <v>208532.3600000001</v>
      </c>
    </row>
    <row r="29" spans="1:7" x14ac:dyDescent="0.25">
      <c r="A29" s="165" t="s">
        <v>614</v>
      </c>
      <c r="B29" s="166">
        <v>91904794.129999995</v>
      </c>
      <c r="C29" s="166">
        <v>-35941576.420000002</v>
      </c>
      <c r="D29" s="167">
        <f t="shared" si="1"/>
        <v>55963217.709999993</v>
      </c>
      <c r="E29" s="166">
        <v>42342460.210000001</v>
      </c>
      <c r="F29" s="166">
        <v>42342460.210000001</v>
      </c>
      <c r="G29" s="167">
        <f t="shared" si="2"/>
        <v>13620757.499999993</v>
      </c>
    </row>
    <row r="30" spans="1:7" x14ac:dyDescent="0.25">
      <c r="A30" s="165" t="s">
        <v>615</v>
      </c>
      <c r="B30" s="166">
        <v>7372308.1799999997</v>
      </c>
      <c r="C30" s="166">
        <v>732395.61</v>
      </c>
      <c r="D30" s="167">
        <f t="shared" si="1"/>
        <v>8104703.79</v>
      </c>
      <c r="E30" s="166">
        <v>7210786.29</v>
      </c>
      <c r="F30" s="166">
        <v>7210786.29</v>
      </c>
      <c r="G30" s="167">
        <f t="shared" si="2"/>
        <v>893917.5</v>
      </c>
    </row>
    <row r="31" spans="1:7" x14ac:dyDescent="0.25">
      <c r="A31" s="165" t="s">
        <v>616</v>
      </c>
      <c r="B31" s="166">
        <v>2190717.9700000002</v>
      </c>
      <c r="C31" s="166">
        <v>2815056.91</v>
      </c>
      <c r="D31" s="167">
        <f t="shared" si="1"/>
        <v>5005774.8800000008</v>
      </c>
      <c r="E31" s="166">
        <v>4584890.3600000003</v>
      </c>
      <c r="F31" s="166">
        <v>4584890.3600000003</v>
      </c>
      <c r="G31" s="167">
        <f t="shared" si="2"/>
        <v>420884.52000000048</v>
      </c>
    </row>
    <row r="32" spans="1:7" x14ac:dyDescent="0.25">
      <c r="A32" s="165" t="s">
        <v>617</v>
      </c>
      <c r="B32" s="166">
        <v>20111.080000000002</v>
      </c>
      <c r="C32" s="166">
        <v>0</v>
      </c>
      <c r="D32" s="167">
        <f t="shared" si="1"/>
        <v>20111.080000000002</v>
      </c>
      <c r="E32" s="166">
        <v>14937.44</v>
      </c>
      <c r="F32" s="166">
        <v>14937.44</v>
      </c>
      <c r="G32" s="167">
        <f t="shared" si="2"/>
        <v>5173.6400000000012</v>
      </c>
    </row>
    <row r="33" spans="1:7" x14ac:dyDescent="0.25">
      <c r="A33" s="165" t="s">
        <v>618</v>
      </c>
      <c r="B33" s="166">
        <v>1629656.58</v>
      </c>
      <c r="C33" s="166">
        <v>104571.94</v>
      </c>
      <c r="D33" s="167">
        <f t="shared" si="1"/>
        <v>1734228.52</v>
      </c>
      <c r="E33" s="166">
        <v>1432849.58</v>
      </c>
      <c r="F33" s="166">
        <v>1432849.58</v>
      </c>
      <c r="G33" s="167">
        <f t="shared" si="2"/>
        <v>301378.93999999994</v>
      </c>
    </row>
    <row r="34" spans="1:7" x14ac:dyDescent="0.25">
      <c r="A34" s="165" t="s">
        <v>619</v>
      </c>
      <c r="B34" s="166">
        <v>1151320.8999999999</v>
      </c>
      <c r="C34" s="166">
        <v>20262899.66</v>
      </c>
      <c r="D34" s="167">
        <f t="shared" si="1"/>
        <v>21414220.559999999</v>
      </c>
      <c r="E34" s="166">
        <v>20705125.010000002</v>
      </c>
      <c r="F34" s="166">
        <v>20705125.010000002</v>
      </c>
      <c r="G34" s="167">
        <f t="shared" si="2"/>
        <v>709095.54999999702</v>
      </c>
    </row>
    <row r="35" spans="1:7" x14ac:dyDescent="0.25">
      <c r="A35" s="165" t="s">
        <v>620</v>
      </c>
      <c r="B35" s="166">
        <v>8913955.9100000001</v>
      </c>
      <c r="C35" s="166">
        <v>5798105.1200000001</v>
      </c>
      <c r="D35" s="167">
        <f t="shared" si="1"/>
        <v>14712061.030000001</v>
      </c>
      <c r="E35" s="166">
        <v>8608502</v>
      </c>
      <c r="F35" s="166">
        <v>8608502</v>
      </c>
      <c r="G35" s="167">
        <f t="shared" si="2"/>
        <v>6103559.0300000012</v>
      </c>
    </row>
    <row r="36" spans="1:7" x14ac:dyDescent="0.25">
      <c r="A36" s="165" t="s">
        <v>621</v>
      </c>
      <c r="B36" s="166">
        <v>5473325.3300000001</v>
      </c>
      <c r="C36" s="166">
        <v>7042542.3399999999</v>
      </c>
      <c r="D36" s="167">
        <f t="shared" si="1"/>
        <v>12515867.67</v>
      </c>
      <c r="E36" s="166">
        <v>9740037.8100000005</v>
      </c>
      <c r="F36" s="166">
        <v>9740037.8100000005</v>
      </c>
      <c r="G36" s="167">
        <f t="shared" si="2"/>
        <v>2775829.8599999994</v>
      </c>
    </row>
    <row r="37" spans="1:7" x14ac:dyDescent="0.25">
      <c r="A37" s="165" t="s">
        <v>622</v>
      </c>
      <c r="B37" s="166">
        <v>3637964.88</v>
      </c>
      <c r="C37" s="166">
        <v>393343.39</v>
      </c>
      <c r="D37" s="167">
        <f t="shared" si="1"/>
        <v>4031308.27</v>
      </c>
      <c r="E37" s="166">
        <v>3083310.48</v>
      </c>
      <c r="F37" s="166">
        <v>3083310.48</v>
      </c>
      <c r="G37" s="167">
        <f t="shared" si="2"/>
        <v>947997.79</v>
      </c>
    </row>
    <row r="38" spans="1:7" x14ac:dyDescent="0.25">
      <c r="A38" s="165" t="s">
        <v>623</v>
      </c>
      <c r="B38" s="166">
        <v>949498.45</v>
      </c>
      <c r="C38" s="166">
        <v>164344.35999999999</v>
      </c>
      <c r="D38" s="167">
        <f t="shared" si="1"/>
        <v>1113842.81</v>
      </c>
      <c r="E38" s="166">
        <v>823462.73</v>
      </c>
      <c r="F38" s="166">
        <v>823462.73</v>
      </c>
      <c r="G38" s="167">
        <f t="shared" si="2"/>
        <v>290380.08000000007</v>
      </c>
    </row>
    <row r="39" spans="1:7" x14ac:dyDescent="0.25">
      <c r="A39" s="165" t="s">
        <v>624</v>
      </c>
      <c r="B39" s="166">
        <v>5293291.4400000004</v>
      </c>
      <c r="C39" s="166">
        <v>701489.3</v>
      </c>
      <c r="D39" s="167">
        <f t="shared" si="1"/>
        <v>5994780.7400000002</v>
      </c>
      <c r="E39" s="166">
        <v>5022937.68</v>
      </c>
      <c r="F39" s="166">
        <v>5022937.68</v>
      </c>
      <c r="G39" s="167">
        <f t="shared" si="2"/>
        <v>971843.06000000052</v>
      </c>
    </row>
    <row r="40" spans="1:7" x14ac:dyDescent="0.25">
      <c r="A40" s="165" t="s">
        <v>625</v>
      </c>
      <c r="B40" s="166">
        <v>36654472.939999998</v>
      </c>
      <c r="C40" s="166">
        <v>29207089.260000002</v>
      </c>
      <c r="D40" s="167">
        <f t="shared" si="1"/>
        <v>65861562.200000003</v>
      </c>
      <c r="E40" s="166">
        <v>58881211.159999996</v>
      </c>
      <c r="F40" s="166">
        <v>58881211.159999996</v>
      </c>
      <c r="G40" s="167">
        <f t="shared" si="2"/>
        <v>6980351.0400000066</v>
      </c>
    </row>
    <row r="41" spans="1:7" x14ac:dyDescent="0.25">
      <c r="A41" s="165" t="s">
        <v>626</v>
      </c>
      <c r="B41" s="166">
        <v>3687491.97</v>
      </c>
      <c r="C41" s="166">
        <v>3599498.13</v>
      </c>
      <c r="D41" s="167">
        <f t="shared" si="1"/>
        <v>7286990.0999999996</v>
      </c>
      <c r="E41" s="166">
        <v>6419588.0300000003</v>
      </c>
      <c r="F41" s="166">
        <v>6419588.0300000003</v>
      </c>
      <c r="G41" s="167">
        <f t="shared" si="2"/>
        <v>867402.06999999937</v>
      </c>
    </row>
    <row r="42" spans="1:7" x14ac:dyDescent="0.25">
      <c r="A42" s="165" t="s">
        <v>627</v>
      </c>
      <c r="B42" s="166">
        <v>1100000</v>
      </c>
      <c r="C42" s="166">
        <v>4363000</v>
      </c>
      <c r="D42" s="167">
        <f t="shared" si="1"/>
        <v>5463000</v>
      </c>
      <c r="E42" s="166">
        <v>4257863.6799999997</v>
      </c>
      <c r="F42" s="166">
        <v>4257863.6799999997</v>
      </c>
      <c r="G42" s="167">
        <f t="shared" si="2"/>
        <v>1205136.3200000003</v>
      </c>
    </row>
    <row r="43" spans="1:7" x14ac:dyDescent="0.25">
      <c r="A43" s="165" t="s">
        <v>628</v>
      </c>
      <c r="B43" s="166">
        <v>0</v>
      </c>
      <c r="C43" s="166">
        <v>2625457.7599999998</v>
      </c>
      <c r="D43" s="167">
        <f t="shared" si="1"/>
        <v>2625457.7599999998</v>
      </c>
      <c r="E43" s="166">
        <v>1454443.36</v>
      </c>
      <c r="F43" s="166">
        <v>1454443.36</v>
      </c>
      <c r="G43" s="167">
        <f t="shared" si="2"/>
        <v>1171014.3999999997</v>
      </c>
    </row>
    <row r="44" spans="1:7" x14ac:dyDescent="0.25">
      <c r="A44" s="165" t="s">
        <v>629</v>
      </c>
      <c r="B44" s="166">
        <v>4488357.72</v>
      </c>
      <c r="C44" s="166">
        <v>1779936.11</v>
      </c>
      <c r="D44" s="167">
        <f t="shared" si="1"/>
        <v>6268293.8300000001</v>
      </c>
      <c r="E44" s="166">
        <v>5447600.3600000003</v>
      </c>
      <c r="F44" s="166">
        <v>5447600.3600000003</v>
      </c>
      <c r="G44" s="167">
        <f t="shared" si="2"/>
        <v>820693.46999999974</v>
      </c>
    </row>
    <row r="45" spans="1:7" x14ac:dyDescent="0.25">
      <c r="A45" s="165" t="s">
        <v>630</v>
      </c>
      <c r="B45" s="166">
        <v>580216.93000000005</v>
      </c>
      <c r="C45" s="166">
        <v>44962.27</v>
      </c>
      <c r="D45" s="167">
        <f t="shared" si="1"/>
        <v>625179.20000000007</v>
      </c>
      <c r="E45" s="166">
        <v>560110.03</v>
      </c>
      <c r="F45" s="166">
        <v>560110.03</v>
      </c>
      <c r="G45" s="167">
        <f t="shared" si="2"/>
        <v>65069.170000000042</v>
      </c>
    </row>
    <row r="46" spans="1:7" x14ac:dyDescent="0.25">
      <c r="A46" s="165" t="s">
        <v>631</v>
      </c>
      <c r="B46" s="166">
        <v>3119524.99</v>
      </c>
      <c r="C46" s="166">
        <v>556039.88</v>
      </c>
      <c r="D46" s="167">
        <f t="shared" si="1"/>
        <v>3675564.87</v>
      </c>
      <c r="E46" s="166">
        <v>2676426.35</v>
      </c>
      <c r="F46" s="166">
        <v>2676426.35</v>
      </c>
      <c r="G46" s="167">
        <f t="shared" si="2"/>
        <v>999138.52</v>
      </c>
    </row>
    <row r="47" spans="1:7" x14ac:dyDescent="0.25">
      <c r="A47" s="165" t="s">
        <v>632</v>
      </c>
      <c r="B47" s="166">
        <v>4387994.4000000004</v>
      </c>
      <c r="C47" s="166">
        <v>2768288.06</v>
      </c>
      <c r="D47" s="167">
        <f t="shared" si="1"/>
        <v>7156282.4600000009</v>
      </c>
      <c r="E47" s="166">
        <v>4009188.42</v>
      </c>
      <c r="F47" s="166">
        <v>4009188.42</v>
      </c>
      <c r="G47" s="167">
        <f t="shared" si="2"/>
        <v>3147094.040000001</v>
      </c>
    </row>
    <row r="48" spans="1:7" x14ac:dyDescent="0.25">
      <c r="A48" s="165" t="s">
        <v>633</v>
      </c>
      <c r="B48" s="166">
        <v>9830483.1500000004</v>
      </c>
      <c r="C48" s="166">
        <v>9785292.6600000001</v>
      </c>
      <c r="D48" s="167">
        <f t="shared" si="1"/>
        <v>19615775.810000002</v>
      </c>
      <c r="E48" s="166">
        <v>14468113.66</v>
      </c>
      <c r="F48" s="166">
        <v>14468113.66</v>
      </c>
      <c r="G48" s="167">
        <f t="shared" si="2"/>
        <v>5147662.1500000022</v>
      </c>
    </row>
    <row r="49" spans="1:7" x14ac:dyDescent="0.25">
      <c r="A49" s="165" t="s">
        <v>634</v>
      </c>
      <c r="B49" s="166">
        <v>4430426.45</v>
      </c>
      <c r="C49" s="166">
        <v>4850078.93</v>
      </c>
      <c r="D49" s="167">
        <f t="shared" si="1"/>
        <v>9280505.379999999</v>
      </c>
      <c r="E49" s="166">
        <v>4932354.5199999996</v>
      </c>
      <c r="F49" s="166">
        <v>4932354.5199999996</v>
      </c>
      <c r="G49" s="167">
        <f t="shared" si="2"/>
        <v>4348150.8599999994</v>
      </c>
    </row>
    <row r="50" spans="1:7" x14ac:dyDescent="0.25">
      <c r="A50" s="165" t="s">
        <v>635</v>
      </c>
      <c r="B50" s="166">
        <v>2978461.71</v>
      </c>
      <c r="C50" s="166">
        <v>331414.56</v>
      </c>
      <c r="D50" s="167">
        <f t="shared" si="1"/>
        <v>3309876.27</v>
      </c>
      <c r="E50" s="166">
        <v>2779971.78</v>
      </c>
      <c r="F50" s="166">
        <v>2779971.78</v>
      </c>
      <c r="G50" s="167">
        <f t="shared" si="2"/>
        <v>529904.49000000022</v>
      </c>
    </row>
    <row r="51" spans="1:7" x14ac:dyDescent="0.25">
      <c r="A51" s="165" t="s">
        <v>636</v>
      </c>
      <c r="B51" s="166">
        <v>757924.27</v>
      </c>
      <c r="C51" s="166">
        <v>112854.07</v>
      </c>
      <c r="D51" s="167">
        <f t="shared" si="1"/>
        <v>870778.34000000008</v>
      </c>
      <c r="E51" s="166">
        <v>551712.93000000005</v>
      </c>
      <c r="F51" s="166">
        <v>551712.93000000005</v>
      </c>
      <c r="G51" s="167">
        <f t="shared" si="2"/>
        <v>319065.41000000003</v>
      </c>
    </row>
    <row r="52" spans="1:7" x14ac:dyDescent="0.25">
      <c r="A52" s="165" t="s">
        <v>637</v>
      </c>
      <c r="B52" s="166">
        <v>10102649.220000001</v>
      </c>
      <c r="C52" s="166">
        <v>52630974.229999997</v>
      </c>
      <c r="D52" s="167">
        <f t="shared" si="1"/>
        <v>62733623.449999996</v>
      </c>
      <c r="E52" s="166">
        <v>40417202.219999999</v>
      </c>
      <c r="F52" s="166">
        <v>40417202.219999999</v>
      </c>
      <c r="G52" s="167">
        <f t="shared" si="2"/>
        <v>22316421.229999997</v>
      </c>
    </row>
    <row r="53" spans="1:7" x14ac:dyDescent="0.25">
      <c r="A53" s="165" t="s">
        <v>638</v>
      </c>
      <c r="B53" s="166">
        <v>9138008.6799999997</v>
      </c>
      <c r="C53" s="166">
        <v>596675.19999999995</v>
      </c>
      <c r="D53" s="167">
        <f t="shared" si="1"/>
        <v>9734683.879999999</v>
      </c>
      <c r="E53" s="166">
        <v>8379229.1299999999</v>
      </c>
      <c r="F53" s="166">
        <v>8379229.1299999999</v>
      </c>
      <c r="G53" s="167">
        <f t="shared" si="2"/>
        <v>1355454.7499999991</v>
      </c>
    </row>
    <row r="54" spans="1:7" x14ac:dyDescent="0.25">
      <c r="A54" s="165" t="s">
        <v>639</v>
      </c>
      <c r="B54" s="166">
        <v>1425005.78</v>
      </c>
      <c r="C54" s="166">
        <v>-47648.31</v>
      </c>
      <c r="D54" s="167">
        <f t="shared" si="1"/>
        <v>1377357.47</v>
      </c>
      <c r="E54" s="166">
        <v>1145307.18</v>
      </c>
      <c r="F54" s="166">
        <v>1145307.18</v>
      </c>
      <c r="G54" s="167">
        <f t="shared" si="2"/>
        <v>232050.29000000004</v>
      </c>
    </row>
    <row r="55" spans="1:7" x14ac:dyDescent="0.25">
      <c r="A55" s="165" t="s">
        <v>640</v>
      </c>
      <c r="B55" s="166">
        <v>2271148.4300000002</v>
      </c>
      <c r="C55" s="166">
        <v>796602.1</v>
      </c>
      <c r="D55" s="167">
        <f t="shared" si="1"/>
        <v>3067750.5300000003</v>
      </c>
      <c r="E55" s="166">
        <v>2293076.44</v>
      </c>
      <c r="F55" s="166">
        <v>2293076.44</v>
      </c>
      <c r="G55" s="167">
        <f t="shared" si="2"/>
        <v>774674.09000000032</v>
      </c>
    </row>
    <row r="56" spans="1:7" x14ac:dyDescent="0.25">
      <c r="A56" s="165" t="s">
        <v>641</v>
      </c>
      <c r="B56" s="166">
        <v>820703.89</v>
      </c>
      <c r="C56" s="166">
        <v>54176.97</v>
      </c>
      <c r="D56" s="167">
        <f t="shared" si="1"/>
        <v>874880.86</v>
      </c>
      <c r="E56" s="166">
        <v>770430.41</v>
      </c>
      <c r="F56" s="166">
        <v>770430.41</v>
      </c>
      <c r="G56" s="167">
        <f t="shared" si="2"/>
        <v>104450.44999999995</v>
      </c>
    </row>
    <row r="57" spans="1:7" x14ac:dyDescent="0.25">
      <c r="A57" s="165" t="s">
        <v>642</v>
      </c>
      <c r="B57" s="166">
        <v>18359124.050000001</v>
      </c>
      <c r="C57" s="166">
        <v>153611207</v>
      </c>
      <c r="D57" s="167">
        <f t="shared" si="1"/>
        <v>171970331.05000001</v>
      </c>
      <c r="E57" s="166">
        <v>104998740.5</v>
      </c>
      <c r="F57" s="166">
        <v>104998740.5</v>
      </c>
      <c r="G57" s="167">
        <f t="shared" si="2"/>
        <v>66971590.550000012</v>
      </c>
    </row>
    <row r="58" spans="1:7" x14ac:dyDescent="0.25">
      <c r="A58" s="168" t="s">
        <v>150</v>
      </c>
      <c r="B58" s="169"/>
      <c r="C58" s="169"/>
      <c r="D58" s="169"/>
      <c r="E58" s="169"/>
      <c r="F58" s="169"/>
      <c r="G58" s="169"/>
    </row>
    <row r="59" spans="1:7" x14ac:dyDescent="0.25">
      <c r="A59" s="170" t="s">
        <v>383</v>
      </c>
      <c r="B59" s="171">
        <f>SUM(B60:B75)</f>
        <v>126635648.19999999</v>
      </c>
      <c r="C59" s="171">
        <f t="shared" ref="C59:G59" si="3">SUM(C60:C75)</f>
        <v>569679660.88</v>
      </c>
      <c r="D59" s="171">
        <f t="shared" si="3"/>
        <v>696315309.07999992</v>
      </c>
      <c r="E59" s="171">
        <f t="shared" si="3"/>
        <v>477121801.08999997</v>
      </c>
      <c r="F59" s="171">
        <f t="shared" si="3"/>
        <v>477074355.08999997</v>
      </c>
      <c r="G59" s="171">
        <f t="shared" si="3"/>
        <v>219193507.99000001</v>
      </c>
    </row>
    <row r="60" spans="1:7" x14ac:dyDescent="0.25">
      <c r="A60" s="165" t="s">
        <v>614</v>
      </c>
      <c r="B60" s="166">
        <v>0</v>
      </c>
      <c r="C60" s="166">
        <v>450000</v>
      </c>
      <c r="D60" s="167">
        <f t="shared" ref="D60:D75" si="4">B60+C60</f>
        <v>450000</v>
      </c>
      <c r="E60" s="166">
        <v>352287.35</v>
      </c>
      <c r="F60" s="166">
        <v>352287.35</v>
      </c>
      <c r="G60" s="167">
        <f t="shared" ref="G60:G75" si="5">D60-E60</f>
        <v>97712.650000000023</v>
      </c>
    </row>
    <row r="61" spans="1:7" x14ac:dyDescent="0.25">
      <c r="A61" s="165" t="s">
        <v>618</v>
      </c>
      <c r="B61" s="166">
        <v>0</v>
      </c>
      <c r="C61" s="166">
        <v>176470.58</v>
      </c>
      <c r="D61" s="167">
        <f t="shared" si="4"/>
        <v>176470.58</v>
      </c>
      <c r="E61" s="166">
        <v>176470.47</v>
      </c>
      <c r="F61" s="166">
        <v>176470.47</v>
      </c>
      <c r="G61" s="167">
        <f t="shared" si="5"/>
        <v>0.10999999998603016</v>
      </c>
    </row>
    <row r="62" spans="1:7" x14ac:dyDescent="0.25">
      <c r="A62" s="165" t="s">
        <v>619</v>
      </c>
      <c r="B62" s="166">
        <v>0</v>
      </c>
      <c r="C62" s="166">
        <v>100000</v>
      </c>
      <c r="D62" s="167">
        <f t="shared" si="4"/>
        <v>100000</v>
      </c>
      <c r="E62" s="166">
        <v>98368</v>
      </c>
      <c r="F62" s="166">
        <v>98368</v>
      </c>
      <c r="G62" s="167">
        <f t="shared" si="5"/>
        <v>1632</v>
      </c>
    </row>
    <row r="63" spans="1:7" x14ac:dyDescent="0.25">
      <c r="A63" s="165" t="s">
        <v>620</v>
      </c>
      <c r="B63" s="166">
        <v>1038550.06</v>
      </c>
      <c r="C63" s="166">
        <v>6456192.71</v>
      </c>
      <c r="D63" s="167">
        <f t="shared" si="4"/>
        <v>7494742.7699999996</v>
      </c>
      <c r="E63" s="166">
        <v>650127</v>
      </c>
      <c r="F63" s="166">
        <v>650127</v>
      </c>
      <c r="G63" s="167">
        <f t="shared" si="5"/>
        <v>6844615.7699999996</v>
      </c>
    </row>
    <row r="64" spans="1:7" x14ac:dyDescent="0.25">
      <c r="A64" s="165" t="s">
        <v>626</v>
      </c>
      <c r="B64" s="166">
        <v>0</v>
      </c>
      <c r="C64" s="166">
        <v>2540000</v>
      </c>
      <c r="D64" s="167">
        <f t="shared" si="4"/>
        <v>2540000</v>
      </c>
      <c r="E64" s="166">
        <v>2540000</v>
      </c>
      <c r="F64" s="166">
        <v>2540000</v>
      </c>
      <c r="G64" s="167">
        <f t="shared" si="5"/>
        <v>0</v>
      </c>
    </row>
    <row r="65" spans="1:7" x14ac:dyDescent="0.25">
      <c r="A65" s="165" t="s">
        <v>627</v>
      </c>
      <c r="B65" s="166">
        <v>70625786.459999993</v>
      </c>
      <c r="C65" s="166">
        <v>215970208.28999999</v>
      </c>
      <c r="D65" s="167">
        <f t="shared" si="4"/>
        <v>286595994.75</v>
      </c>
      <c r="E65" s="166">
        <v>264951064.19</v>
      </c>
      <c r="F65" s="166">
        <v>264903618.19</v>
      </c>
      <c r="G65" s="167">
        <f t="shared" si="5"/>
        <v>21644930.560000002</v>
      </c>
    </row>
    <row r="66" spans="1:7" x14ac:dyDescent="0.25">
      <c r="A66" s="165" t="s">
        <v>628</v>
      </c>
      <c r="B66" s="166">
        <v>1225110.3500000001</v>
      </c>
      <c r="C66" s="166">
        <v>1138918.8999999999</v>
      </c>
      <c r="D66" s="167">
        <f t="shared" si="4"/>
        <v>2364029.25</v>
      </c>
      <c r="E66" s="166">
        <v>2177110.0699999998</v>
      </c>
      <c r="F66" s="166">
        <v>2177110.0699999998</v>
      </c>
      <c r="G66" s="167">
        <f t="shared" si="5"/>
        <v>186919.18000000017</v>
      </c>
    </row>
    <row r="67" spans="1:7" x14ac:dyDescent="0.25">
      <c r="A67" s="165" t="s">
        <v>629</v>
      </c>
      <c r="B67" s="166">
        <v>0</v>
      </c>
      <c r="C67" s="166">
        <v>1294020</v>
      </c>
      <c r="D67" s="167">
        <f t="shared" si="4"/>
        <v>1294020</v>
      </c>
      <c r="E67" s="166">
        <v>1291945.3500000001</v>
      </c>
      <c r="F67" s="166">
        <v>1291945.3500000001</v>
      </c>
      <c r="G67" s="167">
        <f t="shared" si="5"/>
        <v>2074.6499999999069</v>
      </c>
    </row>
    <row r="68" spans="1:7" x14ac:dyDescent="0.25">
      <c r="A68" s="165" t="s">
        <v>633</v>
      </c>
      <c r="B68" s="166">
        <v>11972988.050000001</v>
      </c>
      <c r="C68" s="166">
        <v>18473856.539999999</v>
      </c>
      <c r="D68" s="167">
        <f t="shared" si="4"/>
        <v>30446844.59</v>
      </c>
      <c r="E68" s="166">
        <v>20831623.690000001</v>
      </c>
      <c r="F68" s="166">
        <v>20831623.690000001</v>
      </c>
      <c r="G68" s="167">
        <f t="shared" si="5"/>
        <v>9615220.8999999985</v>
      </c>
    </row>
    <row r="69" spans="1:7" x14ac:dyDescent="0.25">
      <c r="A69" s="165" t="s">
        <v>634</v>
      </c>
      <c r="B69" s="166">
        <v>4505662.6500000004</v>
      </c>
      <c r="C69" s="166">
        <v>9980701.75</v>
      </c>
      <c r="D69" s="167">
        <f t="shared" si="4"/>
        <v>14486364.4</v>
      </c>
      <c r="E69" s="166">
        <v>3037103.87</v>
      </c>
      <c r="F69" s="166">
        <v>3037103.87</v>
      </c>
      <c r="G69" s="167">
        <f t="shared" si="5"/>
        <v>11449260.530000001</v>
      </c>
    </row>
    <row r="70" spans="1:7" x14ac:dyDescent="0.25">
      <c r="A70" s="165" t="s">
        <v>636</v>
      </c>
      <c r="B70" s="166">
        <v>164235.54999999999</v>
      </c>
      <c r="C70" s="166">
        <v>-37786.089999999997</v>
      </c>
      <c r="D70" s="167">
        <f t="shared" si="4"/>
        <v>126449.45999999999</v>
      </c>
      <c r="E70" s="166">
        <v>126449.46</v>
      </c>
      <c r="F70" s="166">
        <v>126449.46</v>
      </c>
      <c r="G70" s="167">
        <f t="shared" si="5"/>
        <v>0</v>
      </c>
    </row>
    <row r="71" spans="1:7" x14ac:dyDescent="0.25">
      <c r="A71" s="165" t="s">
        <v>637</v>
      </c>
      <c r="B71" s="166">
        <v>15797690.48</v>
      </c>
      <c r="C71" s="166">
        <v>7611745.8300000001</v>
      </c>
      <c r="D71" s="167">
        <f t="shared" si="4"/>
        <v>23409436.310000002</v>
      </c>
      <c r="E71" s="166">
        <v>23407436.309999999</v>
      </c>
      <c r="F71" s="166">
        <v>23407436.309999999</v>
      </c>
      <c r="G71" s="167">
        <f t="shared" si="5"/>
        <v>2000.0000000037253</v>
      </c>
    </row>
    <row r="72" spans="1:7" x14ac:dyDescent="0.25">
      <c r="A72" s="165" t="s">
        <v>639</v>
      </c>
      <c r="B72" s="166">
        <v>23400</v>
      </c>
      <c r="C72" s="166">
        <v>-18760</v>
      </c>
      <c r="D72" s="167">
        <f t="shared" si="4"/>
        <v>4640</v>
      </c>
      <c r="E72" s="166">
        <v>4640</v>
      </c>
      <c r="F72" s="166">
        <v>4640</v>
      </c>
      <c r="G72" s="167">
        <f t="shared" si="5"/>
        <v>0</v>
      </c>
    </row>
    <row r="73" spans="1:7" x14ac:dyDescent="0.25">
      <c r="A73" s="165" t="s">
        <v>640</v>
      </c>
      <c r="B73" s="166">
        <v>47418.38</v>
      </c>
      <c r="C73" s="166">
        <v>161294.81</v>
      </c>
      <c r="D73" s="167">
        <f t="shared" si="4"/>
        <v>208713.19</v>
      </c>
      <c r="E73" s="166">
        <v>208713.19</v>
      </c>
      <c r="F73" s="166">
        <v>208713.19</v>
      </c>
      <c r="G73" s="167">
        <f t="shared" si="5"/>
        <v>0</v>
      </c>
    </row>
    <row r="74" spans="1:7" x14ac:dyDescent="0.25">
      <c r="A74" s="165" t="s">
        <v>642</v>
      </c>
      <c r="B74" s="166">
        <v>21234806.219999999</v>
      </c>
      <c r="C74" s="166">
        <v>305382797.56</v>
      </c>
      <c r="D74" s="167">
        <f t="shared" si="4"/>
        <v>326617603.77999997</v>
      </c>
      <c r="E74" s="166">
        <v>157268462.13999999</v>
      </c>
      <c r="F74" s="166">
        <v>157268462.13999999</v>
      </c>
      <c r="G74" s="167">
        <f t="shared" si="5"/>
        <v>169349141.63999999</v>
      </c>
    </row>
    <row r="75" spans="1:7" x14ac:dyDescent="0.25">
      <c r="A75" s="168" t="s">
        <v>150</v>
      </c>
      <c r="B75" s="169"/>
      <c r="C75" s="169"/>
      <c r="D75" s="167">
        <f t="shared" si="4"/>
        <v>0</v>
      </c>
      <c r="E75" s="167"/>
      <c r="F75" s="167"/>
      <c r="G75" s="167">
        <f t="shared" si="5"/>
        <v>0</v>
      </c>
    </row>
    <row r="76" spans="1:7" x14ac:dyDescent="0.25">
      <c r="A76" s="170" t="s">
        <v>379</v>
      </c>
      <c r="B76" s="171">
        <f>B9+B59</f>
        <v>380123913.84000003</v>
      </c>
      <c r="C76" s="171">
        <f t="shared" ref="C76:F76" si="6">C9+C59</f>
        <v>840089537.49000001</v>
      </c>
      <c r="D76" s="171">
        <f>B76+C76</f>
        <v>1220213451.3299999</v>
      </c>
      <c r="E76" s="171">
        <f t="shared" si="6"/>
        <v>855471416.02999997</v>
      </c>
      <c r="F76" s="171">
        <f t="shared" si="6"/>
        <v>855423970.02999997</v>
      </c>
      <c r="G76" s="171">
        <f>D76-E76</f>
        <v>364742035.29999995</v>
      </c>
    </row>
    <row r="77" spans="1:7" x14ac:dyDescent="0.25">
      <c r="A77" s="172"/>
      <c r="B77" s="173"/>
      <c r="C77" s="173"/>
      <c r="D77" s="173"/>
      <c r="E77" s="173"/>
      <c r="F77" s="173"/>
      <c r="G77" s="17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C71" sqref="C7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3" t="s">
        <v>384</v>
      </c>
      <c r="B1" s="194"/>
      <c r="C1" s="194"/>
      <c r="D1" s="194"/>
      <c r="E1" s="194"/>
      <c r="F1" s="194"/>
      <c r="G1" s="194"/>
    </row>
    <row r="2" spans="1:7" x14ac:dyDescent="0.25">
      <c r="A2" s="109" t="str">
        <f>'Formato 1'!A2</f>
        <v>APASEO EL GRANDE, GTO</v>
      </c>
      <c r="B2" s="110"/>
      <c r="C2" s="110"/>
      <c r="D2" s="110"/>
      <c r="E2" s="110"/>
      <c r="F2" s="110"/>
      <c r="G2" s="111"/>
    </row>
    <row r="3" spans="1:7" x14ac:dyDescent="0.25">
      <c r="A3" s="112" t="s">
        <v>385</v>
      </c>
      <c r="B3" s="113"/>
      <c r="C3" s="113"/>
      <c r="D3" s="113"/>
      <c r="E3" s="113"/>
      <c r="F3" s="113"/>
      <c r="G3" s="114"/>
    </row>
    <row r="4" spans="1:7" x14ac:dyDescent="0.25">
      <c r="A4" s="112" t="s">
        <v>386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31 de diciembre de 2024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.75" customHeight="1" x14ac:dyDescent="0.25">
      <c r="A7" s="182" t="s">
        <v>4</v>
      </c>
      <c r="B7" s="190" t="s">
        <v>298</v>
      </c>
      <c r="C7" s="191"/>
      <c r="D7" s="191"/>
      <c r="E7" s="191"/>
      <c r="F7" s="192"/>
      <c r="G7" s="186" t="s">
        <v>387</v>
      </c>
    </row>
    <row r="8" spans="1:7" ht="30" x14ac:dyDescent="0.25">
      <c r="A8" s="183"/>
      <c r="B8" s="25" t="s">
        <v>300</v>
      </c>
      <c r="C8" s="7" t="s">
        <v>388</v>
      </c>
      <c r="D8" s="25" t="s">
        <v>302</v>
      </c>
      <c r="E8" s="25" t="s">
        <v>186</v>
      </c>
      <c r="F8" s="31" t="s">
        <v>203</v>
      </c>
      <c r="G8" s="185"/>
    </row>
    <row r="9" spans="1:7" ht="16.5" customHeight="1" x14ac:dyDescent="0.25">
      <c r="A9" s="26" t="s">
        <v>389</v>
      </c>
      <c r="B9" s="30">
        <f>SUM(B10,B19,B27,B37)</f>
        <v>253488265.64000002</v>
      </c>
      <c r="C9" s="30">
        <f t="shared" ref="C9:G9" si="0">SUM(C10,C19,C27,C37)</f>
        <v>270409876.61000001</v>
      </c>
      <c r="D9" s="30">
        <f t="shared" si="0"/>
        <v>523898142.25</v>
      </c>
      <c r="E9" s="30">
        <f t="shared" si="0"/>
        <v>378349614.94</v>
      </c>
      <c r="F9" s="30">
        <f t="shared" si="0"/>
        <v>378349614.94</v>
      </c>
      <c r="G9" s="30">
        <f t="shared" si="0"/>
        <v>145548527.31</v>
      </c>
    </row>
    <row r="10" spans="1:7" ht="15" customHeight="1" x14ac:dyDescent="0.25">
      <c r="A10" s="57" t="s">
        <v>390</v>
      </c>
      <c r="B10" s="46">
        <f>SUM(B11:B18)</f>
        <v>181498738.40000001</v>
      </c>
      <c r="C10" s="46">
        <f t="shared" ref="C10:G10" si="1">SUM(C11:C18)</f>
        <v>41707812.810000002</v>
      </c>
      <c r="D10" s="46">
        <f t="shared" si="1"/>
        <v>223206551.20999998</v>
      </c>
      <c r="E10" s="46">
        <f t="shared" si="1"/>
        <v>182509751.40000001</v>
      </c>
      <c r="F10" s="46">
        <f t="shared" si="1"/>
        <v>182509751.40000001</v>
      </c>
      <c r="G10" s="46">
        <f t="shared" si="1"/>
        <v>40696799.809999987</v>
      </c>
    </row>
    <row r="11" spans="1:7" x14ac:dyDescent="0.25">
      <c r="A11" s="76" t="s">
        <v>391</v>
      </c>
      <c r="B11" s="174">
        <v>10819326.210000001</v>
      </c>
      <c r="C11" s="174">
        <v>670805.52</v>
      </c>
      <c r="D11" s="175">
        <f>B11+C11</f>
        <v>11490131.73</v>
      </c>
      <c r="E11" s="174">
        <v>10337745.189999999</v>
      </c>
      <c r="F11" s="174">
        <v>10337745.189999999</v>
      </c>
      <c r="G11" s="175">
        <f>D11-E11</f>
        <v>1152386.540000001</v>
      </c>
    </row>
    <row r="12" spans="1:7" x14ac:dyDescent="0.25">
      <c r="A12" s="76" t="s">
        <v>392</v>
      </c>
      <c r="B12" s="174">
        <v>8321806.6299999999</v>
      </c>
      <c r="C12" s="174">
        <v>896739.97</v>
      </c>
      <c r="D12" s="175">
        <f t="shared" ref="D12:D18" si="2">B12+C12</f>
        <v>9218546.5999999996</v>
      </c>
      <c r="E12" s="174">
        <v>8034249.0199999996</v>
      </c>
      <c r="F12" s="174">
        <v>8034249.0199999996</v>
      </c>
      <c r="G12" s="175">
        <f t="shared" ref="G12:G18" si="3">D12-E12</f>
        <v>1184297.58</v>
      </c>
    </row>
    <row r="13" spans="1:7" x14ac:dyDescent="0.25">
      <c r="A13" s="76" t="s">
        <v>393</v>
      </c>
      <c r="B13" s="174">
        <v>141021530.38999999</v>
      </c>
      <c r="C13" s="174">
        <v>17102761.800000001</v>
      </c>
      <c r="D13" s="175">
        <f t="shared" si="2"/>
        <v>158124292.19</v>
      </c>
      <c r="E13" s="174">
        <v>132393772.06</v>
      </c>
      <c r="F13" s="174">
        <v>132393772.06</v>
      </c>
      <c r="G13" s="175">
        <f t="shared" si="3"/>
        <v>25730520.129999995</v>
      </c>
    </row>
    <row r="14" spans="1:7" x14ac:dyDescent="0.25">
      <c r="A14" s="76" t="s">
        <v>394</v>
      </c>
      <c r="B14" s="175">
        <v>0</v>
      </c>
      <c r="C14" s="175">
        <v>0</v>
      </c>
      <c r="D14" s="175">
        <f t="shared" si="2"/>
        <v>0</v>
      </c>
      <c r="E14" s="175">
        <v>0</v>
      </c>
      <c r="F14" s="175">
        <v>0</v>
      </c>
      <c r="G14" s="175">
        <f t="shared" si="3"/>
        <v>0</v>
      </c>
    </row>
    <row r="15" spans="1:7" x14ac:dyDescent="0.25">
      <c r="A15" s="76" t="s">
        <v>395</v>
      </c>
      <c r="B15" s="174">
        <v>18025246.120000001</v>
      </c>
      <c r="C15" s="174">
        <v>13233990.85</v>
      </c>
      <c r="D15" s="175">
        <f t="shared" si="2"/>
        <v>31259236.969999999</v>
      </c>
      <c r="E15" s="174">
        <v>21431850.289999999</v>
      </c>
      <c r="F15" s="174">
        <v>21431850.289999999</v>
      </c>
      <c r="G15" s="175">
        <f t="shared" si="3"/>
        <v>9827386.6799999997</v>
      </c>
    </row>
    <row r="16" spans="1:7" x14ac:dyDescent="0.25">
      <c r="A16" s="76" t="s">
        <v>396</v>
      </c>
      <c r="B16" s="175">
        <v>0</v>
      </c>
      <c r="C16" s="175">
        <v>0</v>
      </c>
      <c r="D16" s="175">
        <f t="shared" si="2"/>
        <v>0</v>
      </c>
      <c r="E16" s="175">
        <v>0</v>
      </c>
      <c r="F16" s="175">
        <v>0</v>
      </c>
      <c r="G16" s="175">
        <f t="shared" si="3"/>
        <v>0</v>
      </c>
    </row>
    <row r="17" spans="1:7" x14ac:dyDescent="0.25">
      <c r="A17" s="76" t="s">
        <v>397</v>
      </c>
      <c r="B17" s="174">
        <v>1100000</v>
      </c>
      <c r="C17" s="174">
        <v>6988457.7599999998</v>
      </c>
      <c r="D17" s="175">
        <f t="shared" si="2"/>
        <v>8088457.7599999998</v>
      </c>
      <c r="E17" s="174">
        <v>5712307.04</v>
      </c>
      <c r="F17" s="174">
        <v>5712307.04</v>
      </c>
      <c r="G17" s="175">
        <f t="shared" si="3"/>
        <v>2376150.7199999997</v>
      </c>
    </row>
    <row r="18" spans="1:7" x14ac:dyDescent="0.25">
      <c r="A18" s="76" t="s">
        <v>398</v>
      </c>
      <c r="B18" s="174">
        <v>2210829.0499999998</v>
      </c>
      <c r="C18" s="174">
        <v>2815056.91</v>
      </c>
      <c r="D18" s="175">
        <f t="shared" si="2"/>
        <v>5025885.96</v>
      </c>
      <c r="E18" s="174">
        <v>4599827.8</v>
      </c>
      <c r="F18" s="174">
        <v>4599827.8</v>
      </c>
      <c r="G18" s="175">
        <f t="shared" si="3"/>
        <v>426058.16000000015</v>
      </c>
    </row>
    <row r="19" spans="1:7" x14ac:dyDescent="0.25">
      <c r="A19" s="57" t="s">
        <v>399</v>
      </c>
      <c r="B19" s="46">
        <f>SUM(B20:B26)</f>
        <v>45512484.770000003</v>
      </c>
      <c r="C19" s="46">
        <f t="shared" ref="C19:G19" si="4">SUM(C20:C26)</f>
        <v>66641279.74000001</v>
      </c>
      <c r="D19" s="46">
        <f t="shared" si="4"/>
        <v>112153764.51000001</v>
      </c>
      <c r="E19" s="46">
        <f t="shared" si="4"/>
        <v>79489180.49000001</v>
      </c>
      <c r="F19" s="46">
        <f t="shared" si="4"/>
        <v>79489180.49000001</v>
      </c>
      <c r="G19" s="46">
        <f t="shared" si="4"/>
        <v>32664584.020000003</v>
      </c>
    </row>
    <row r="20" spans="1:7" x14ac:dyDescent="0.25">
      <c r="A20" s="76" t="s">
        <v>400</v>
      </c>
      <c r="B20" s="174">
        <v>2978461.71</v>
      </c>
      <c r="C20" s="174">
        <v>331414.56</v>
      </c>
      <c r="D20" s="175">
        <f t="shared" ref="D20:D26" si="5">B20+C20</f>
        <v>3309876.27</v>
      </c>
      <c r="E20" s="174">
        <v>2779971.78</v>
      </c>
      <c r="F20" s="174">
        <v>2779971.78</v>
      </c>
      <c r="G20" s="175">
        <f t="shared" ref="G20:G26" si="6">D20-E20</f>
        <v>529904.49000000022</v>
      </c>
    </row>
    <row r="21" spans="1:7" x14ac:dyDescent="0.25">
      <c r="A21" s="76" t="s">
        <v>401</v>
      </c>
      <c r="B21" s="174">
        <v>24515440.27</v>
      </c>
      <c r="C21" s="174">
        <v>54143634.259999998</v>
      </c>
      <c r="D21" s="175">
        <f t="shared" si="5"/>
        <v>78659074.530000001</v>
      </c>
      <c r="E21" s="174">
        <v>53556958.310000002</v>
      </c>
      <c r="F21" s="174">
        <v>53556958.310000002</v>
      </c>
      <c r="G21" s="175">
        <f t="shared" si="6"/>
        <v>25102116.219999999</v>
      </c>
    </row>
    <row r="22" spans="1:7" x14ac:dyDescent="0.25">
      <c r="A22" s="76" t="s">
        <v>402</v>
      </c>
      <c r="B22" s="175">
        <v>0</v>
      </c>
      <c r="C22" s="175">
        <v>0</v>
      </c>
      <c r="D22" s="175">
        <f t="shared" si="5"/>
        <v>0</v>
      </c>
      <c r="E22" s="175">
        <v>0</v>
      </c>
      <c r="F22" s="175">
        <v>0</v>
      </c>
      <c r="G22" s="175">
        <f t="shared" si="6"/>
        <v>0</v>
      </c>
    </row>
    <row r="23" spans="1:7" x14ac:dyDescent="0.25">
      <c r="A23" s="76" t="s">
        <v>403</v>
      </c>
      <c r="B23" s="174">
        <v>5068574.6500000004</v>
      </c>
      <c r="C23" s="174">
        <v>1824898.38</v>
      </c>
      <c r="D23" s="175">
        <f t="shared" si="5"/>
        <v>6893473.0300000003</v>
      </c>
      <c r="E23" s="174">
        <v>6007710.3899999997</v>
      </c>
      <c r="F23" s="174">
        <v>6007710.3899999997</v>
      </c>
      <c r="G23" s="175">
        <f t="shared" si="6"/>
        <v>885762.6400000006</v>
      </c>
    </row>
    <row r="24" spans="1:7" x14ac:dyDescent="0.25">
      <c r="A24" s="76" t="s">
        <v>404</v>
      </c>
      <c r="B24" s="174">
        <v>3119524.99</v>
      </c>
      <c r="C24" s="174">
        <v>556039.88</v>
      </c>
      <c r="D24" s="175">
        <f t="shared" si="5"/>
        <v>3675564.87</v>
      </c>
      <c r="E24" s="174">
        <v>2676426.35</v>
      </c>
      <c r="F24" s="174">
        <v>2676426.35</v>
      </c>
      <c r="G24" s="175">
        <f t="shared" si="6"/>
        <v>999138.52</v>
      </c>
    </row>
    <row r="25" spans="1:7" x14ac:dyDescent="0.25">
      <c r="A25" s="76" t="s">
        <v>405</v>
      </c>
      <c r="B25" s="175">
        <v>0</v>
      </c>
      <c r="C25" s="175">
        <v>0</v>
      </c>
      <c r="D25" s="175">
        <f t="shared" si="5"/>
        <v>0</v>
      </c>
      <c r="E25" s="175">
        <v>0</v>
      </c>
      <c r="F25" s="175">
        <v>0</v>
      </c>
      <c r="G25" s="175">
        <f t="shared" si="6"/>
        <v>0</v>
      </c>
    </row>
    <row r="26" spans="1:7" x14ac:dyDescent="0.25">
      <c r="A26" s="76" t="s">
        <v>406</v>
      </c>
      <c r="B26" s="174">
        <v>9830483.1500000004</v>
      </c>
      <c r="C26" s="174">
        <v>9785292.6600000001</v>
      </c>
      <c r="D26" s="175">
        <f t="shared" si="5"/>
        <v>19615775.810000002</v>
      </c>
      <c r="E26" s="174">
        <v>14468113.66</v>
      </c>
      <c r="F26" s="174">
        <v>14468113.66</v>
      </c>
      <c r="G26" s="175">
        <f t="shared" si="6"/>
        <v>5147662.1500000022</v>
      </c>
    </row>
    <row r="27" spans="1:7" x14ac:dyDescent="0.25">
      <c r="A27" s="57" t="s">
        <v>407</v>
      </c>
      <c r="B27" s="46">
        <f>SUM(B28:B36)</f>
        <v>26477042.469999999</v>
      </c>
      <c r="C27" s="46">
        <f t="shared" ref="C27:G27" si="7">SUM(C28:C36)</f>
        <v>162060784.06</v>
      </c>
      <c r="D27" s="46">
        <f t="shared" si="7"/>
        <v>188537826.53</v>
      </c>
      <c r="E27" s="46">
        <f t="shared" si="7"/>
        <v>116350683.05</v>
      </c>
      <c r="F27" s="46">
        <f t="shared" si="7"/>
        <v>116350683.05</v>
      </c>
      <c r="G27" s="46">
        <f t="shared" si="7"/>
        <v>72187143.480000004</v>
      </c>
    </row>
    <row r="28" spans="1:7" x14ac:dyDescent="0.25">
      <c r="A28" s="79" t="s">
        <v>408</v>
      </c>
      <c r="B28" s="174">
        <v>3687491.97</v>
      </c>
      <c r="C28" s="174">
        <v>3599498.13</v>
      </c>
      <c r="D28" s="175">
        <f t="shared" ref="D28:D36" si="8">B28+C28</f>
        <v>7286990.0999999996</v>
      </c>
      <c r="E28" s="174">
        <v>6419588.0300000003</v>
      </c>
      <c r="F28" s="174">
        <v>6419588.0300000003</v>
      </c>
      <c r="G28" s="175">
        <f t="shared" ref="G28:G36" si="9">D28-E28</f>
        <v>867402.06999999937</v>
      </c>
    </row>
    <row r="29" spans="1:7" x14ac:dyDescent="0.25">
      <c r="A29" s="76" t="s">
        <v>409</v>
      </c>
      <c r="B29" s="174">
        <v>4430426.45</v>
      </c>
      <c r="C29" s="174">
        <v>4850078.93</v>
      </c>
      <c r="D29" s="175">
        <f t="shared" si="8"/>
        <v>9280505.379999999</v>
      </c>
      <c r="E29" s="174">
        <v>4932354.5199999996</v>
      </c>
      <c r="F29" s="174">
        <v>4932354.5199999996</v>
      </c>
      <c r="G29" s="175">
        <f t="shared" si="9"/>
        <v>4348150.8599999994</v>
      </c>
    </row>
    <row r="30" spans="1:7" x14ac:dyDescent="0.25">
      <c r="A30" s="76" t="s">
        <v>410</v>
      </c>
      <c r="B30" s="175">
        <v>0</v>
      </c>
      <c r="C30" s="175">
        <v>0</v>
      </c>
      <c r="D30" s="175">
        <f t="shared" si="8"/>
        <v>0</v>
      </c>
      <c r="E30" s="175">
        <v>0</v>
      </c>
      <c r="F30" s="175">
        <v>0</v>
      </c>
      <c r="G30" s="175">
        <f t="shared" si="9"/>
        <v>0</v>
      </c>
    </row>
    <row r="31" spans="1:7" x14ac:dyDescent="0.25">
      <c r="A31" s="76" t="s">
        <v>411</v>
      </c>
      <c r="B31" s="174">
        <v>18359124.050000001</v>
      </c>
      <c r="C31" s="174">
        <v>153611207</v>
      </c>
      <c r="D31" s="175">
        <f t="shared" si="8"/>
        <v>171970331.05000001</v>
      </c>
      <c r="E31" s="174">
        <v>104998740.5</v>
      </c>
      <c r="F31" s="174">
        <v>104998740.5</v>
      </c>
      <c r="G31" s="175">
        <f t="shared" si="9"/>
        <v>66971590.550000012</v>
      </c>
    </row>
    <row r="32" spans="1:7" x14ac:dyDescent="0.25">
      <c r="A32" s="76" t="s">
        <v>412</v>
      </c>
      <c r="B32" s="175">
        <v>0</v>
      </c>
      <c r="C32" s="175">
        <v>0</v>
      </c>
      <c r="D32" s="175">
        <f t="shared" si="8"/>
        <v>0</v>
      </c>
      <c r="E32" s="175">
        <v>0</v>
      </c>
      <c r="F32" s="175">
        <v>0</v>
      </c>
      <c r="G32" s="175">
        <f t="shared" si="9"/>
        <v>0</v>
      </c>
    </row>
    <row r="33" spans="1:7" ht="14.45" customHeight="1" x14ac:dyDescent="0.25">
      <c r="A33" s="76" t="s">
        <v>413</v>
      </c>
      <c r="B33" s="175">
        <v>0</v>
      </c>
      <c r="C33" s="175">
        <v>0</v>
      </c>
      <c r="D33" s="175">
        <f t="shared" si="8"/>
        <v>0</v>
      </c>
      <c r="E33" s="175">
        <v>0</v>
      </c>
      <c r="F33" s="175">
        <v>0</v>
      </c>
      <c r="G33" s="175">
        <f t="shared" si="9"/>
        <v>0</v>
      </c>
    </row>
    <row r="34" spans="1:7" ht="14.45" customHeight="1" x14ac:dyDescent="0.25">
      <c r="A34" s="76" t="s">
        <v>414</v>
      </c>
      <c r="B34" s="175">
        <v>0</v>
      </c>
      <c r="C34" s="175">
        <v>0</v>
      </c>
      <c r="D34" s="175">
        <f t="shared" si="8"/>
        <v>0</v>
      </c>
      <c r="E34" s="175">
        <v>0</v>
      </c>
      <c r="F34" s="175">
        <v>0</v>
      </c>
      <c r="G34" s="175">
        <f t="shared" si="9"/>
        <v>0</v>
      </c>
    </row>
    <row r="35" spans="1:7" ht="14.45" customHeight="1" x14ac:dyDescent="0.25">
      <c r="A35" s="76" t="s">
        <v>415</v>
      </c>
      <c r="B35" s="175">
        <v>0</v>
      </c>
      <c r="C35" s="175">
        <v>0</v>
      </c>
      <c r="D35" s="175">
        <f t="shared" si="8"/>
        <v>0</v>
      </c>
      <c r="E35" s="175">
        <v>0</v>
      </c>
      <c r="F35" s="175">
        <v>0</v>
      </c>
      <c r="G35" s="175">
        <f t="shared" si="9"/>
        <v>0</v>
      </c>
    </row>
    <row r="36" spans="1:7" ht="14.45" customHeight="1" x14ac:dyDescent="0.25">
      <c r="A36" s="76" t="s">
        <v>416</v>
      </c>
      <c r="B36" s="175">
        <v>0</v>
      </c>
      <c r="C36" s="175">
        <v>0</v>
      </c>
      <c r="D36" s="175">
        <f t="shared" si="8"/>
        <v>0</v>
      </c>
      <c r="E36" s="175">
        <v>0</v>
      </c>
      <c r="F36" s="175">
        <v>0</v>
      </c>
      <c r="G36" s="175">
        <f t="shared" si="9"/>
        <v>0</v>
      </c>
    </row>
    <row r="37" spans="1:7" ht="14.45" customHeight="1" x14ac:dyDescent="0.25">
      <c r="A37" s="58" t="s">
        <v>417</v>
      </c>
      <c r="B37" s="46">
        <f>SUM(B38:B41)</f>
        <v>0</v>
      </c>
      <c r="C37" s="46">
        <f t="shared" ref="C37:G37" si="10">SUM(C38:C41)</f>
        <v>0</v>
      </c>
      <c r="D37" s="46">
        <f t="shared" si="10"/>
        <v>0</v>
      </c>
      <c r="E37" s="46">
        <f t="shared" si="10"/>
        <v>0</v>
      </c>
      <c r="F37" s="46">
        <f t="shared" si="10"/>
        <v>0</v>
      </c>
      <c r="G37" s="46">
        <f t="shared" si="10"/>
        <v>0</v>
      </c>
    </row>
    <row r="38" spans="1:7" x14ac:dyDescent="0.25">
      <c r="A38" s="79" t="s">
        <v>418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ht="30" x14ac:dyDescent="0.25">
      <c r="A39" s="79" t="s">
        <v>419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5">
      <c r="A40" s="79" t="s">
        <v>420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25">
      <c r="A41" s="79" t="s">
        <v>421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422</v>
      </c>
      <c r="B43" s="4">
        <f>SUM(B44,B53,B61,B71)</f>
        <v>126635648.20000002</v>
      </c>
      <c r="C43" s="4">
        <f t="shared" ref="C43:G43" si="11">SUM(C44,C53,C61,C71)</f>
        <v>569679660.88</v>
      </c>
      <c r="D43" s="4">
        <f t="shared" si="11"/>
        <v>696315309.07999992</v>
      </c>
      <c r="E43" s="4">
        <f t="shared" si="11"/>
        <v>477121801.08999997</v>
      </c>
      <c r="F43" s="4">
        <f t="shared" si="11"/>
        <v>477074355.08999997</v>
      </c>
      <c r="G43" s="4">
        <f t="shared" si="11"/>
        <v>219193507.99000001</v>
      </c>
    </row>
    <row r="44" spans="1:7" x14ac:dyDescent="0.25">
      <c r="A44" s="57" t="s">
        <v>390</v>
      </c>
      <c r="B44" s="46">
        <f>SUM(B45:B52)</f>
        <v>72889446.870000005</v>
      </c>
      <c r="C44" s="46">
        <f t="shared" ref="C44:G44" si="12">SUM(C45:C52)</f>
        <v>224291790.47999999</v>
      </c>
      <c r="D44" s="46">
        <f t="shared" si="12"/>
        <v>297181237.35000002</v>
      </c>
      <c r="E44" s="46">
        <f t="shared" si="12"/>
        <v>268405427.07999998</v>
      </c>
      <c r="F44" s="46">
        <f t="shared" si="12"/>
        <v>268357981.07999998</v>
      </c>
      <c r="G44" s="46">
        <f t="shared" si="12"/>
        <v>28775810.270000011</v>
      </c>
    </row>
    <row r="45" spans="1:7" x14ac:dyDescent="0.25">
      <c r="A45" s="79" t="s">
        <v>391</v>
      </c>
      <c r="B45" s="175">
        <v>0</v>
      </c>
      <c r="C45" s="175">
        <v>0</v>
      </c>
      <c r="D45" s="175">
        <f t="shared" ref="D45:D52" si="13">B45+C45</f>
        <v>0</v>
      </c>
      <c r="E45" s="175">
        <v>0</v>
      </c>
      <c r="F45" s="175">
        <v>0</v>
      </c>
      <c r="G45" s="175">
        <f t="shared" ref="G45:G52" si="14">D45-E45</f>
        <v>0</v>
      </c>
    </row>
    <row r="46" spans="1:7" x14ac:dyDescent="0.25">
      <c r="A46" s="79" t="s">
        <v>392</v>
      </c>
      <c r="B46" s="175">
        <v>0</v>
      </c>
      <c r="C46" s="175">
        <v>0</v>
      </c>
      <c r="D46" s="175">
        <f t="shared" si="13"/>
        <v>0</v>
      </c>
      <c r="E46" s="175">
        <v>0</v>
      </c>
      <c r="F46" s="175">
        <v>0</v>
      </c>
      <c r="G46" s="175">
        <f t="shared" si="14"/>
        <v>0</v>
      </c>
    </row>
    <row r="47" spans="1:7" x14ac:dyDescent="0.25">
      <c r="A47" s="79" t="s">
        <v>393</v>
      </c>
      <c r="B47" s="174">
        <v>0</v>
      </c>
      <c r="C47" s="174">
        <v>726470.58</v>
      </c>
      <c r="D47" s="175">
        <f t="shared" si="13"/>
        <v>726470.58</v>
      </c>
      <c r="E47" s="174">
        <v>627125.81999999995</v>
      </c>
      <c r="F47" s="174">
        <v>627125.81999999995</v>
      </c>
      <c r="G47" s="175">
        <f t="shared" si="14"/>
        <v>99344.760000000009</v>
      </c>
    </row>
    <row r="48" spans="1:7" x14ac:dyDescent="0.25">
      <c r="A48" s="79" t="s">
        <v>394</v>
      </c>
      <c r="B48" s="175">
        <v>0</v>
      </c>
      <c r="C48" s="175">
        <v>0</v>
      </c>
      <c r="D48" s="175">
        <f t="shared" si="13"/>
        <v>0</v>
      </c>
      <c r="E48" s="175">
        <v>0</v>
      </c>
      <c r="F48" s="175">
        <v>0</v>
      </c>
      <c r="G48" s="175">
        <f t="shared" si="14"/>
        <v>0</v>
      </c>
    </row>
    <row r="49" spans="1:7" x14ac:dyDescent="0.25">
      <c r="A49" s="79" t="s">
        <v>395</v>
      </c>
      <c r="B49" s="174">
        <v>1038550.06</v>
      </c>
      <c r="C49" s="174">
        <v>6456192.71</v>
      </c>
      <c r="D49" s="175">
        <f t="shared" si="13"/>
        <v>7494742.7699999996</v>
      </c>
      <c r="E49" s="174">
        <v>650127</v>
      </c>
      <c r="F49" s="174">
        <v>650127</v>
      </c>
      <c r="G49" s="175">
        <f t="shared" si="14"/>
        <v>6844615.7699999996</v>
      </c>
    </row>
    <row r="50" spans="1:7" x14ac:dyDescent="0.25">
      <c r="A50" s="79" t="s">
        <v>396</v>
      </c>
      <c r="B50" s="175">
        <v>0</v>
      </c>
      <c r="C50" s="175">
        <v>0</v>
      </c>
      <c r="D50" s="175">
        <f t="shared" si="13"/>
        <v>0</v>
      </c>
      <c r="E50" s="175">
        <v>0</v>
      </c>
      <c r="F50" s="175">
        <v>0</v>
      </c>
      <c r="G50" s="175">
        <f t="shared" si="14"/>
        <v>0</v>
      </c>
    </row>
    <row r="51" spans="1:7" x14ac:dyDescent="0.25">
      <c r="A51" s="79" t="s">
        <v>397</v>
      </c>
      <c r="B51" s="174">
        <v>71850896.810000002</v>
      </c>
      <c r="C51" s="174">
        <v>217109127.19</v>
      </c>
      <c r="D51" s="175">
        <f t="shared" si="13"/>
        <v>288960024</v>
      </c>
      <c r="E51" s="174">
        <v>267128174.25999999</v>
      </c>
      <c r="F51" s="174">
        <v>267080728.25999999</v>
      </c>
      <c r="G51" s="175">
        <f t="shared" si="14"/>
        <v>21831849.74000001</v>
      </c>
    </row>
    <row r="52" spans="1:7" x14ac:dyDescent="0.25">
      <c r="A52" s="79" t="s">
        <v>398</v>
      </c>
      <c r="B52" s="175">
        <v>0</v>
      </c>
      <c r="C52" s="175">
        <v>0</v>
      </c>
      <c r="D52" s="175">
        <f t="shared" si="13"/>
        <v>0</v>
      </c>
      <c r="E52" s="175">
        <v>0</v>
      </c>
      <c r="F52" s="175">
        <v>0</v>
      </c>
      <c r="G52" s="175">
        <f t="shared" si="14"/>
        <v>0</v>
      </c>
    </row>
    <row r="53" spans="1:7" x14ac:dyDescent="0.25">
      <c r="A53" s="57" t="s">
        <v>399</v>
      </c>
      <c r="B53" s="46">
        <f>SUM(B54:B60)</f>
        <v>28005732.460000001</v>
      </c>
      <c r="C53" s="46">
        <f t="shared" ref="C53:G53" si="15">SUM(C54:C60)</f>
        <v>27484371.09</v>
      </c>
      <c r="D53" s="46">
        <f t="shared" si="15"/>
        <v>55490103.549999997</v>
      </c>
      <c r="E53" s="46">
        <f t="shared" si="15"/>
        <v>45870808</v>
      </c>
      <c r="F53" s="46">
        <f t="shared" si="15"/>
        <v>45870808</v>
      </c>
      <c r="G53" s="46">
        <f t="shared" si="15"/>
        <v>9619295.5499999989</v>
      </c>
    </row>
    <row r="54" spans="1:7" x14ac:dyDescent="0.25">
      <c r="A54" s="79" t="s">
        <v>400</v>
      </c>
      <c r="B54" s="175">
        <v>0</v>
      </c>
      <c r="C54" s="175">
        <v>0</v>
      </c>
      <c r="D54" s="175">
        <f t="shared" ref="D54:D60" si="16">B54+C54</f>
        <v>0</v>
      </c>
      <c r="E54" s="175">
        <v>0</v>
      </c>
      <c r="F54" s="175">
        <v>0</v>
      </c>
      <c r="G54" s="175">
        <f t="shared" ref="G54:G60" si="17">D54-E54</f>
        <v>0</v>
      </c>
    </row>
    <row r="55" spans="1:7" x14ac:dyDescent="0.25">
      <c r="A55" s="79" t="s">
        <v>401</v>
      </c>
      <c r="B55" s="174">
        <v>16032744.41</v>
      </c>
      <c r="C55" s="174">
        <v>7716494.5499999998</v>
      </c>
      <c r="D55" s="175">
        <f t="shared" si="16"/>
        <v>23749238.960000001</v>
      </c>
      <c r="E55" s="174">
        <v>23747238.960000001</v>
      </c>
      <c r="F55" s="174">
        <v>23747238.960000001</v>
      </c>
      <c r="G55" s="175">
        <f t="shared" si="17"/>
        <v>2000</v>
      </c>
    </row>
    <row r="56" spans="1:7" x14ac:dyDescent="0.25">
      <c r="A56" s="79" t="s">
        <v>402</v>
      </c>
      <c r="B56" s="175">
        <v>0</v>
      </c>
      <c r="C56" s="175">
        <v>0</v>
      </c>
      <c r="D56" s="175">
        <f t="shared" si="16"/>
        <v>0</v>
      </c>
      <c r="E56" s="175">
        <v>0</v>
      </c>
      <c r="F56" s="175">
        <v>0</v>
      </c>
      <c r="G56" s="175">
        <f t="shared" si="17"/>
        <v>0</v>
      </c>
    </row>
    <row r="57" spans="1:7" x14ac:dyDescent="0.25">
      <c r="A57" s="80" t="s">
        <v>403</v>
      </c>
      <c r="B57" s="174">
        <v>0</v>
      </c>
      <c r="C57" s="174">
        <v>1294020</v>
      </c>
      <c r="D57" s="175">
        <f t="shared" si="16"/>
        <v>1294020</v>
      </c>
      <c r="E57" s="174">
        <v>1291945.3500000001</v>
      </c>
      <c r="F57" s="174">
        <v>1291945.3500000001</v>
      </c>
      <c r="G57" s="175">
        <f t="shared" si="17"/>
        <v>2074.6499999999069</v>
      </c>
    </row>
    <row r="58" spans="1:7" x14ac:dyDescent="0.25">
      <c r="A58" s="79" t="s">
        <v>404</v>
      </c>
      <c r="B58" s="175">
        <v>0</v>
      </c>
      <c r="C58" s="175">
        <v>0</v>
      </c>
      <c r="D58" s="175">
        <f t="shared" si="16"/>
        <v>0</v>
      </c>
      <c r="E58" s="175">
        <v>0</v>
      </c>
      <c r="F58" s="175">
        <v>0</v>
      </c>
      <c r="G58" s="175">
        <f t="shared" si="17"/>
        <v>0</v>
      </c>
    </row>
    <row r="59" spans="1:7" x14ac:dyDescent="0.25">
      <c r="A59" s="79" t="s">
        <v>405</v>
      </c>
      <c r="B59" s="175">
        <v>0</v>
      </c>
      <c r="C59" s="175">
        <v>0</v>
      </c>
      <c r="D59" s="175">
        <f t="shared" si="16"/>
        <v>0</v>
      </c>
      <c r="E59" s="175">
        <v>0</v>
      </c>
      <c r="F59" s="175">
        <v>0</v>
      </c>
      <c r="G59" s="175">
        <f t="shared" si="17"/>
        <v>0</v>
      </c>
    </row>
    <row r="60" spans="1:7" x14ac:dyDescent="0.25">
      <c r="A60" s="79" t="s">
        <v>406</v>
      </c>
      <c r="B60" s="174">
        <v>11972988.050000001</v>
      </c>
      <c r="C60" s="174">
        <v>18473856.539999999</v>
      </c>
      <c r="D60" s="175">
        <f t="shared" si="16"/>
        <v>30446844.59</v>
      </c>
      <c r="E60" s="174">
        <v>20831623.690000001</v>
      </c>
      <c r="F60" s="174">
        <v>20831623.690000001</v>
      </c>
      <c r="G60" s="175">
        <f t="shared" si="17"/>
        <v>9615220.8999999985</v>
      </c>
    </row>
    <row r="61" spans="1:7" x14ac:dyDescent="0.25">
      <c r="A61" s="57" t="s">
        <v>407</v>
      </c>
      <c r="B61" s="46">
        <f>SUM(B62:B70)</f>
        <v>25740468.869999997</v>
      </c>
      <c r="C61" s="46">
        <f t="shared" ref="C61:G61" si="18">SUM(C62:C70)</f>
        <v>317903499.31</v>
      </c>
      <c r="D61" s="46">
        <f t="shared" si="18"/>
        <v>343643968.17999995</v>
      </c>
      <c r="E61" s="46">
        <f t="shared" si="18"/>
        <v>162845566.00999999</v>
      </c>
      <c r="F61" s="46">
        <f t="shared" si="18"/>
        <v>162845566.00999999</v>
      </c>
      <c r="G61" s="46">
        <f t="shared" si="18"/>
        <v>180798402.16999999</v>
      </c>
    </row>
    <row r="62" spans="1:7" x14ac:dyDescent="0.25">
      <c r="A62" s="79" t="s">
        <v>408</v>
      </c>
      <c r="B62" s="174">
        <v>0</v>
      </c>
      <c r="C62" s="174">
        <v>2540000</v>
      </c>
      <c r="D62" s="175">
        <f t="shared" ref="D62:D70" si="19">B62+C62</f>
        <v>2540000</v>
      </c>
      <c r="E62" s="174">
        <v>2540000</v>
      </c>
      <c r="F62" s="174">
        <v>2540000</v>
      </c>
      <c r="G62" s="175">
        <f t="shared" ref="G62:G70" si="20">D62-E62</f>
        <v>0</v>
      </c>
    </row>
    <row r="63" spans="1:7" x14ac:dyDescent="0.25">
      <c r="A63" s="79" t="s">
        <v>409</v>
      </c>
      <c r="B63" s="174">
        <v>4505662.6500000004</v>
      </c>
      <c r="C63" s="174">
        <v>9980701.75</v>
      </c>
      <c r="D63" s="175">
        <f t="shared" si="19"/>
        <v>14486364.4</v>
      </c>
      <c r="E63" s="174">
        <v>3037103.87</v>
      </c>
      <c r="F63" s="174">
        <v>3037103.87</v>
      </c>
      <c r="G63" s="175">
        <f t="shared" si="20"/>
        <v>11449260.530000001</v>
      </c>
    </row>
    <row r="64" spans="1:7" x14ac:dyDescent="0.25">
      <c r="A64" s="79" t="s">
        <v>410</v>
      </c>
      <c r="B64" s="175">
        <v>0</v>
      </c>
      <c r="C64" s="175">
        <v>0</v>
      </c>
      <c r="D64" s="175">
        <f t="shared" si="19"/>
        <v>0</v>
      </c>
      <c r="E64" s="175">
        <v>0</v>
      </c>
      <c r="F64" s="175">
        <v>0</v>
      </c>
      <c r="G64" s="175">
        <f t="shared" si="20"/>
        <v>0</v>
      </c>
    </row>
    <row r="65" spans="1:7" x14ac:dyDescent="0.25">
      <c r="A65" s="79" t="s">
        <v>411</v>
      </c>
      <c r="B65" s="174">
        <v>21234806.219999999</v>
      </c>
      <c r="C65" s="174">
        <v>305382797.56</v>
      </c>
      <c r="D65" s="175">
        <f t="shared" si="19"/>
        <v>326617603.77999997</v>
      </c>
      <c r="E65" s="174">
        <v>157268462.13999999</v>
      </c>
      <c r="F65" s="174">
        <v>157268462.13999999</v>
      </c>
      <c r="G65" s="175">
        <f t="shared" si="20"/>
        <v>169349141.63999999</v>
      </c>
    </row>
    <row r="66" spans="1:7" x14ac:dyDescent="0.25">
      <c r="A66" s="79" t="s">
        <v>412</v>
      </c>
      <c r="B66" s="175">
        <v>0</v>
      </c>
      <c r="C66" s="175">
        <v>0</v>
      </c>
      <c r="D66" s="175">
        <f t="shared" si="19"/>
        <v>0</v>
      </c>
      <c r="E66" s="175">
        <v>0</v>
      </c>
      <c r="F66" s="175">
        <v>0</v>
      </c>
      <c r="G66" s="175">
        <f t="shared" si="20"/>
        <v>0</v>
      </c>
    </row>
    <row r="67" spans="1:7" x14ac:dyDescent="0.25">
      <c r="A67" s="79" t="s">
        <v>413</v>
      </c>
      <c r="B67" s="175">
        <v>0</v>
      </c>
      <c r="C67" s="175">
        <v>0</v>
      </c>
      <c r="D67" s="175">
        <f t="shared" si="19"/>
        <v>0</v>
      </c>
      <c r="E67" s="175">
        <v>0</v>
      </c>
      <c r="F67" s="175">
        <v>0</v>
      </c>
      <c r="G67" s="175">
        <f t="shared" si="20"/>
        <v>0</v>
      </c>
    </row>
    <row r="68" spans="1:7" x14ac:dyDescent="0.25">
      <c r="A68" s="79" t="s">
        <v>414</v>
      </c>
      <c r="B68" s="175">
        <v>0</v>
      </c>
      <c r="C68" s="175">
        <v>0</v>
      </c>
      <c r="D68" s="175">
        <f t="shared" si="19"/>
        <v>0</v>
      </c>
      <c r="E68" s="175">
        <v>0</v>
      </c>
      <c r="F68" s="175">
        <v>0</v>
      </c>
      <c r="G68" s="175">
        <f t="shared" si="20"/>
        <v>0</v>
      </c>
    </row>
    <row r="69" spans="1:7" x14ac:dyDescent="0.25">
      <c r="A69" s="79" t="s">
        <v>415</v>
      </c>
      <c r="B69" s="175">
        <v>0</v>
      </c>
      <c r="C69" s="175">
        <v>0</v>
      </c>
      <c r="D69" s="175">
        <f t="shared" si="19"/>
        <v>0</v>
      </c>
      <c r="E69" s="175">
        <v>0</v>
      </c>
      <c r="F69" s="175">
        <v>0</v>
      </c>
      <c r="G69" s="175">
        <f t="shared" si="20"/>
        <v>0</v>
      </c>
    </row>
    <row r="70" spans="1:7" x14ac:dyDescent="0.25">
      <c r="A70" s="79" t="s">
        <v>416</v>
      </c>
      <c r="B70" s="175">
        <v>0</v>
      </c>
      <c r="C70" s="175">
        <v>0</v>
      </c>
      <c r="D70" s="175">
        <f t="shared" si="19"/>
        <v>0</v>
      </c>
      <c r="E70" s="175">
        <v>0</v>
      </c>
      <c r="F70" s="175">
        <v>0</v>
      </c>
      <c r="G70" s="175">
        <f t="shared" si="20"/>
        <v>0</v>
      </c>
    </row>
    <row r="71" spans="1:7" x14ac:dyDescent="0.25">
      <c r="A71" s="58" t="s">
        <v>417</v>
      </c>
      <c r="B71" s="46">
        <f>SUM(B72:B75)</f>
        <v>0</v>
      </c>
      <c r="C71" s="46">
        <f t="shared" ref="C71:G71" si="21">SUM(C72:C75)</f>
        <v>0</v>
      </c>
      <c r="D71" s="46">
        <f t="shared" si="21"/>
        <v>0</v>
      </c>
      <c r="E71" s="46">
        <f t="shared" si="21"/>
        <v>0</v>
      </c>
      <c r="F71" s="46">
        <f t="shared" si="21"/>
        <v>0</v>
      </c>
      <c r="G71" s="46">
        <f t="shared" si="21"/>
        <v>0</v>
      </c>
    </row>
    <row r="72" spans="1:7" x14ac:dyDescent="0.25">
      <c r="A72" s="79" t="s">
        <v>418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ht="30" x14ac:dyDescent="0.25">
      <c r="A73" s="79" t="s">
        <v>419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5">
      <c r="A74" s="79" t="s">
        <v>420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79" t="s">
        <v>421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</row>
    <row r="76" spans="1:7" x14ac:dyDescent="0.25">
      <c r="A76" s="44"/>
      <c r="B76" s="48"/>
      <c r="C76" s="48"/>
      <c r="D76" s="48"/>
      <c r="E76" s="48"/>
      <c r="F76" s="48"/>
      <c r="G76" s="48"/>
    </row>
    <row r="77" spans="1:7" x14ac:dyDescent="0.25">
      <c r="A77" s="3" t="s">
        <v>379</v>
      </c>
      <c r="B77" s="4">
        <f>B43+B9</f>
        <v>380123913.84000003</v>
      </c>
      <c r="C77" s="4">
        <f t="shared" ref="C77:G77" si="22">C43+C9</f>
        <v>840089537.49000001</v>
      </c>
      <c r="D77" s="4">
        <f t="shared" si="22"/>
        <v>1220213451.3299999</v>
      </c>
      <c r="E77" s="4">
        <f t="shared" si="22"/>
        <v>855471416.02999997</v>
      </c>
      <c r="F77" s="4">
        <f t="shared" si="22"/>
        <v>855423970.02999997</v>
      </c>
      <c r="G77" s="4">
        <f t="shared" si="22"/>
        <v>364742035.30000001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C9:G18 C20:G26 C28:G36 C43:G52 C54:G60 C62:G7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44 B53:G53 B61:G61 B71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E40" sqref="E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7" t="s">
        <v>423</v>
      </c>
      <c r="B1" s="179"/>
      <c r="C1" s="179"/>
      <c r="D1" s="179"/>
      <c r="E1" s="179"/>
      <c r="F1" s="179"/>
      <c r="G1" s="180"/>
    </row>
    <row r="2" spans="1:7" x14ac:dyDescent="0.25">
      <c r="A2" s="109" t="str">
        <f>'Formato 1'!A2</f>
        <v>APASEO EL GRANDE, GTO</v>
      </c>
      <c r="B2" s="110"/>
      <c r="C2" s="110"/>
      <c r="D2" s="110"/>
      <c r="E2" s="110"/>
      <c r="F2" s="110"/>
      <c r="G2" s="111"/>
    </row>
    <row r="3" spans="1:7" x14ac:dyDescent="0.25">
      <c r="A3" s="112" t="s">
        <v>296</v>
      </c>
      <c r="B3" s="113"/>
      <c r="C3" s="113"/>
      <c r="D3" s="113"/>
      <c r="E3" s="113"/>
      <c r="F3" s="113"/>
      <c r="G3" s="114"/>
    </row>
    <row r="4" spans="1:7" x14ac:dyDescent="0.25">
      <c r="A4" s="112" t="s">
        <v>424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31 de diciembre de 2024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x14ac:dyDescent="0.25">
      <c r="A7" s="182" t="s">
        <v>425</v>
      </c>
      <c r="B7" s="185" t="s">
        <v>298</v>
      </c>
      <c r="C7" s="185"/>
      <c r="D7" s="185"/>
      <c r="E7" s="185"/>
      <c r="F7" s="185"/>
      <c r="G7" s="185" t="s">
        <v>299</v>
      </c>
    </row>
    <row r="8" spans="1:7" ht="30" x14ac:dyDescent="0.25">
      <c r="A8" s="183"/>
      <c r="B8" s="7" t="s">
        <v>300</v>
      </c>
      <c r="C8" s="32" t="s">
        <v>388</v>
      </c>
      <c r="D8" s="32" t="s">
        <v>231</v>
      </c>
      <c r="E8" s="32" t="s">
        <v>186</v>
      </c>
      <c r="F8" s="32" t="s">
        <v>203</v>
      </c>
      <c r="G8" s="195"/>
    </row>
    <row r="9" spans="1:7" ht="15.75" customHeight="1" x14ac:dyDescent="0.25">
      <c r="A9" s="26" t="s">
        <v>426</v>
      </c>
      <c r="B9" s="118">
        <f>SUM(B10,B11,B12,B15,B16,B19)</f>
        <v>120839530.77</v>
      </c>
      <c r="C9" s="118">
        <f t="shared" ref="C9:G9" si="0">SUM(C10,C11,C12,C15,C16,C19)</f>
        <v>26661322.850000001</v>
      </c>
      <c r="D9" s="118">
        <f t="shared" si="0"/>
        <v>147500853.62</v>
      </c>
      <c r="E9" s="118">
        <f t="shared" si="0"/>
        <v>125666549.59</v>
      </c>
      <c r="F9" s="118">
        <f t="shared" si="0"/>
        <v>125666549.59</v>
      </c>
      <c r="G9" s="118">
        <f t="shared" si="0"/>
        <v>21834304.030000001</v>
      </c>
    </row>
    <row r="10" spans="1:7" x14ac:dyDescent="0.25">
      <c r="A10" s="57" t="s">
        <v>427</v>
      </c>
      <c r="B10" s="74">
        <v>120839530.77</v>
      </c>
      <c r="C10" s="74">
        <v>26661322.850000001</v>
      </c>
      <c r="D10" s="74">
        <v>147500853.62</v>
      </c>
      <c r="E10" s="74">
        <v>125666549.59</v>
      </c>
      <c r="F10" s="74">
        <v>125666549.59</v>
      </c>
      <c r="G10" s="75">
        <v>21834304.030000001</v>
      </c>
    </row>
    <row r="11" spans="1:7" ht="15.75" customHeight="1" x14ac:dyDescent="0.25">
      <c r="A11" s="57" t="s">
        <v>428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429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430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431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432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433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434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435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436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437</v>
      </c>
      <c r="B21" s="118">
        <f>SUM(B22,B23,B24,B27,B28,B31)</f>
        <v>62609958.380000003</v>
      </c>
      <c r="C21" s="118">
        <f t="shared" ref="C21:F21" si="4">SUM(C22,C23,C24,C27,C28,C31)</f>
        <v>1890360.13</v>
      </c>
      <c r="D21" s="118">
        <f t="shared" si="4"/>
        <v>64500318.510000005</v>
      </c>
      <c r="E21" s="118">
        <f t="shared" si="4"/>
        <v>64500258.100000001</v>
      </c>
      <c r="F21" s="118">
        <f t="shared" si="4"/>
        <v>64500258.100000001</v>
      </c>
      <c r="G21" s="118">
        <f>SUM(G22,G23,G24,G27,G28,G31)</f>
        <v>60.410000003874302</v>
      </c>
    </row>
    <row r="22" spans="1:7" x14ac:dyDescent="0.25">
      <c r="A22" s="57" t="s">
        <v>427</v>
      </c>
      <c r="B22" s="176">
        <v>62609958.380000003</v>
      </c>
      <c r="C22" s="176">
        <v>1890360.13</v>
      </c>
      <c r="D22" s="177">
        <f>B22+C22</f>
        <v>64500318.510000005</v>
      </c>
      <c r="E22" s="176">
        <v>64500258.100000001</v>
      </c>
      <c r="F22" s="176">
        <v>64500258.100000001</v>
      </c>
      <c r="G22" s="177">
        <f>D22-E22</f>
        <v>60.410000003874302</v>
      </c>
    </row>
    <row r="23" spans="1:7" x14ac:dyDescent="0.25">
      <c r="A23" s="57" t="s">
        <v>428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ref="G23:G31" si="5">D23-E23</f>
        <v>0</v>
      </c>
    </row>
    <row r="24" spans="1:7" x14ac:dyDescent="0.25">
      <c r="A24" s="57" t="s">
        <v>429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430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431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432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433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434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435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436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438</v>
      </c>
      <c r="B33" s="118">
        <f>B21+B9</f>
        <v>183449489.15000001</v>
      </c>
      <c r="C33" s="118">
        <f t="shared" ref="C33:G33" si="8">C21+C9</f>
        <v>28551682.98</v>
      </c>
      <c r="D33" s="118">
        <f t="shared" si="8"/>
        <v>212001172.13</v>
      </c>
      <c r="E33" s="118">
        <f t="shared" si="8"/>
        <v>190166807.69</v>
      </c>
      <c r="F33" s="118">
        <f t="shared" si="8"/>
        <v>190166807.69</v>
      </c>
      <c r="G33" s="118">
        <f t="shared" si="8"/>
        <v>21834364.440000005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B11:F21 G9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B22" sqref="B2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7" t="s">
        <v>439</v>
      </c>
      <c r="B1" s="179"/>
      <c r="C1" s="179"/>
      <c r="D1" s="179"/>
      <c r="E1" s="179"/>
      <c r="F1" s="179"/>
      <c r="G1" s="180"/>
    </row>
    <row r="2" spans="1:7" x14ac:dyDescent="0.25">
      <c r="A2" s="199" t="str">
        <f>'Formato 1'!A2</f>
        <v>APASEO EL GRANDE, GTO</v>
      </c>
      <c r="B2" s="200"/>
      <c r="C2" s="200"/>
      <c r="D2" s="200"/>
      <c r="E2" s="200"/>
      <c r="F2" s="200"/>
      <c r="G2" s="201"/>
    </row>
    <row r="3" spans="1:7" x14ac:dyDescent="0.25">
      <c r="A3" s="196" t="s">
        <v>440</v>
      </c>
      <c r="B3" s="197"/>
      <c r="C3" s="197"/>
      <c r="D3" s="197"/>
      <c r="E3" s="197"/>
      <c r="F3" s="197"/>
      <c r="G3" s="198"/>
    </row>
    <row r="4" spans="1:7" x14ac:dyDescent="0.25">
      <c r="A4" s="196" t="s">
        <v>2</v>
      </c>
      <c r="B4" s="197"/>
      <c r="C4" s="197"/>
      <c r="D4" s="197"/>
      <c r="E4" s="197"/>
      <c r="F4" s="197"/>
      <c r="G4" s="198"/>
    </row>
    <row r="5" spans="1:7" x14ac:dyDescent="0.25">
      <c r="A5" s="190" t="s">
        <v>441</v>
      </c>
      <c r="B5" s="191"/>
      <c r="C5" s="191"/>
      <c r="D5" s="191"/>
      <c r="E5" s="191"/>
      <c r="F5" s="191"/>
      <c r="G5" s="192"/>
    </row>
    <row r="6" spans="1:7" ht="30" x14ac:dyDescent="0.25">
      <c r="A6" s="138" t="s">
        <v>571</v>
      </c>
      <c r="B6" s="7" t="s">
        <v>572</v>
      </c>
      <c r="C6" s="32" t="s">
        <v>550</v>
      </c>
      <c r="D6" s="32" t="s">
        <v>551</v>
      </c>
      <c r="E6" s="32" t="s">
        <v>552</v>
      </c>
      <c r="F6" s="32" t="s">
        <v>553</v>
      </c>
      <c r="G6" s="32" t="s">
        <v>554</v>
      </c>
    </row>
    <row r="7" spans="1:7" ht="15.75" customHeight="1" x14ac:dyDescent="0.25">
      <c r="A7" s="26" t="s">
        <v>555</v>
      </c>
      <c r="B7" s="118">
        <f>SUM(B8:B19)</f>
        <v>253488265.63999999</v>
      </c>
      <c r="C7" s="118">
        <f t="shared" ref="C7:G7" si="0">SUM(C8:C19)</f>
        <v>242010919.80000001</v>
      </c>
      <c r="D7" s="118">
        <f t="shared" si="0"/>
        <v>196877055.31999999</v>
      </c>
      <c r="E7" s="118">
        <f t="shared" si="0"/>
        <v>189395916.60999998</v>
      </c>
      <c r="F7" s="118">
        <f t="shared" si="0"/>
        <v>159689886.13</v>
      </c>
      <c r="G7" s="118">
        <f t="shared" si="0"/>
        <v>156110030.38</v>
      </c>
    </row>
    <row r="8" spans="1:7" x14ac:dyDescent="0.25">
      <c r="A8" s="57" t="s">
        <v>556</v>
      </c>
      <c r="B8" s="74">
        <v>80900585.540000007</v>
      </c>
      <c r="C8" s="74">
        <v>77789024.560000002</v>
      </c>
      <c r="D8" s="74">
        <v>36211770.829999998</v>
      </c>
      <c r="E8" s="74">
        <v>34835758.369999997</v>
      </c>
      <c r="F8" s="74">
        <v>35760561.890000001</v>
      </c>
      <c r="G8" s="74">
        <v>34500288.189999998</v>
      </c>
    </row>
    <row r="9" spans="1:7" ht="15.75" customHeight="1" x14ac:dyDescent="0.25">
      <c r="A9" s="57" t="s">
        <v>557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479</v>
      </c>
      <c r="B10" s="74">
        <v>393413.14</v>
      </c>
      <c r="C10" s="74">
        <v>378281.87</v>
      </c>
      <c r="D10" s="74">
        <v>360268.44</v>
      </c>
      <c r="E10" s="74">
        <v>346578.59</v>
      </c>
      <c r="F10" s="74">
        <v>431476.9</v>
      </c>
      <c r="G10" s="74">
        <v>431476.9</v>
      </c>
    </row>
    <row r="11" spans="1:7" x14ac:dyDescent="0.25">
      <c r="A11" s="57" t="s">
        <v>480</v>
      </c>
      <c r="B11" s="74">
        <v>20592405</v>
      </c>
      <c r="C11" s="74">
        <v>19800389.469999999</v>
      </c>
      <c r="D11" s="74">
        <v>23399480.350000001</v>
      </c>
      <c r="E11" s="74">
        <v>22510322.57</v>
      </c>
      <c r="F11" s="74">
        <v>26327675.489999998</v>
      </c>
      <c r="G11" s="74">
        <v>23276854.120000001</v>
      </c>
    </row>
    <row r="12" spans="1:7" x14ac:dyDescent="0.25">
      <c r="A12" s="57" t="s">
        <v>558</v>
      </c>
      <c r="B12" s="74">
        <v>1839755.82</v>
      </c>
      <c r="C12" s="74">
        <v>1768995.97</v>
      </c>
      <c r="D12" s="74">
        <v>1684758.06</v>
      </c>
      <c r="E12" s="74">
        <v>1620738.87</v>
      </c>
      <c r="F12" s="74">
        <v>1565932.23</v>
      </c>
      <c r="G12" s="74">
        <v>3621794.25</v>
      </c>
    </row>
    <row r="13" spans="1:7" x14ac:dyDescent="0.25">
      <c r="A13" s="57" t="s">
        <v>559</v>
      </c>
      <c r="B13" s="74">
        <v>1920526.67</v>
      </c>
      <c r="C13" s="74">
        <v>1846660.24</v>
      </c>
      <c r="D13" s="74">
        <v>1758724.02</v>
      </c>
      <c r="E13" s="74">
        <v>1691894.24</v>
      </c>
      <c r="F13" s="74">
        <v>1588493.77</v>
      </c>
      <c r="G13" s="74">
        <v>1491377.15</v>
      </c>
    </row>
    <row r="14" spans="1:7" x14ac:dyDescent="0.25">
      <c r="A14" s="58" t="s">
        <v>483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484</v>
      </c>
      <c r="B15" s="74">
        <v>146044670.40000001</v>
      </c>
      <c r="C15" s="74">
        <v>0</v>
      </c>
      <c r="D15" s="74">
        <v>127675532.48999999</v>
      </c>
      <c r="E15" s="74">
        <v>122823985.08</v>
      </c>
      <c r="F15" s="74">
        <v>92528978.379999995</v>
      </c>
      <c r="G15" s="74">
        <v>92788239.769999996</v>
      </c>
    </row>
    <row r="16" spans="1:7" x14ac:dyDescent="0.25">
      <c r="A16" s="57" t="s">
        <v>560</v>
      </c>
      <c r="B16" s="74">
        <v>1796909.07</v>
      </c>
      <c r="C16" s="74">
        <v>140427567.69</v>
      </c>
      <c r="D16" s="74">
        <v>5786521.1299999999</v>
      </c>
      <c r="E16" s="74">
        <v>5566638.8899999997</v>
      </c>
      <c r="F16" s="74">
        <v>1486767.47</v>
      </c>
      <c r="G16" s="74">
        <v>0</v>
      </c>
    </row>
    <row r="17" spans="1:7" x14ac:dyDescent="0.25">
      <c r="A17" s="57" t="s">
        <v>486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57" t="s">
        <v>561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91" t="s">
        <v>562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570</v>
      </c>
      <c r="B20" s="74"/>
      <c r="C20" s="74"/>
      <c r="D20" s="74"/>
      <c r="E20" s="74"/>
      <c r="F20" s="74"/>
      <c r="G20" s="74"/>
    </row>
    <row r="21" spans="1:7" x14ac:dyDescent="0.25">
      <c r="A21" s="3" t="s">
        <v>563</v>
      </c>
      <c r="B21" s="118">
        <f>SUM(B22:B26)</f>
        <v>126635648.2</v>
      </c>
      <c r="C21" s="118">
        <f t="shared" ref="C21:G21" si="1">SUM(C22:C26)</f>
        <v>121765046.34999999</v>
      </c>
      <c r="D21" s="118">
        <f t="shared" si="1"/>
        <v>108828288</v>
      </c>
      <c r="E21" s="118">
        <f t="shared" si="1"/>
        <v>100444841.45999999</v>
      </c>
      <c r="F21" s="118">
        <f t="shared" si="1"/>
        <v>102841637.75</v>
      </c>
      <c r="G21" s="118">
        <f t="shared" si="1"/>
        <v>83327510</v>
      </c>
    </row>
    <row r="22" spans="1:7" x14ac:dyDescent="0.25">
      <c r="A22" s="57" t="s">
        <v>564</v>
      </c>
      <c r="B22" s="75">
        <v>126635648.2</v>
      </c>
      <c r="C22" s="75">
        <v>121765046.34999999</v>
      </c>
      <c r="D22" s="75">
        <v>108828288</v>
      </c>
      <c r="E22" s="75">
        <v>100444841.45999999</v>
      </c>
      <c r="F22" s="75">
        <v>97613637.75</v>
      </c>
      <c r="G22" s="75">
        <v>83327510</v>
      </c>
    </row>
    <row r="23" spans="1:7" x14ac:dyDescent="0.25">
      <c r="A23" s="57" t="s">
        <v>565</v>
      </c>
      <c r="B23" s="75">
        <v>0</v>
      </c>
      <c r="C23" s="75">
        <v>0</v>
      </c>
      <c r="D23" s="75">
        <v>0</v>
      </c>
      <c r="E23" s="75">
        <v>0</v>
      </c>
      <c r="F23" s="75">
        <v>5228000</v>
      </c>
      <c r="G23" s="75">
        <v>0</v>
      </c>
    </row>
    <row r="24" spans="1:7" x14ac:dyDescent="0.25">
      <c r="A24" s="57" t="s">
        <v>491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492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570</v>
      </c>
      <c r="B27" s="75"/>
      <c r="C27" s="75"/>
      <c r="D27" s="75"/>
      <c r="E27" s="75"/>
      <c r="F27" s="75"/>
      <c r="G27" s="75"/>
    </row>
    <row r="28" spans="1:7" x14ac:dyDescent="0.25">
      <c r="A28" s="3" t="s">
        <v>567</v>
      </c>
      <c r="B28" s="118">
        <f>SUM(B29)</f>
        <v>0</v>
      </c>
      <c r="C28" s="118">
        <f t="shared" ref="C28:G28" si="2">SUM(C29)</f>
        <v>0</v>
      </c>
      <c r="D28" s="118">
        <f t="shared" si="2"/>
        <v>0</v>
      </c>
      <c r="E28" s="118">
        <f t="shared" si="2"/>
        <v>0</v>
      </c>
      <c r="F28" s="118">
        <f t="shared" si="2"/>
        <v>0</v>
      </c>
      <c r="G28" s="118">
        <f t="shared" si="2"/>
        <v>8706494.9100000001</v>
      </c>
    </row>
    <row r="29" spans="1:7" x14ac:dyDescent="0.25">
      <c r="A29" s="57" t="s">
        <v>568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8706494.9100000001</v>
      </c>
    </row>
    <row r="30" spans="1:7" x14ac:dyDescent="0.25">
      <c r="A30" s="44" t="s">
        <v>570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569</v>
      </c>
      <c r="B31" s="118">
        <f>B21+B7+B28</f>
        <v>380123913.83999997</v>
      </c>
      <c r="C31" s="118">
        <f t="shared" ref="C31:G31" si="3">C21+C7+C28</f>
        <v>363775966.14999998</v>
      </c>
      <c r="D31" s="118">
        <f t="shared" si="3"/>
        <v>305705343.31999999</v>
      </c>
      <c r="E31" s="118">
        <f t="shared" si="3"/>
        <v>289840758.06999999</v>
      </c>
      <c r="F31" s="118">
        <f t="shared" si="3"/>
        <v>262531523.88</v>
      </c>
      <c r="G31" s="118">
        <f t="shared" si="3"/>
        <v>248144035.28999999</v>
      </c>
    </row>
    <row r="32" spans="1:7" ht="14.45" customHeight="1" x14ac:dyDescent="0.25">
      <c r="A32" s="44"/>
      <c r="B32" s="140"/>
      <c r="C32" s="140"/>
      <c r="D32" s="140"/>
      <c r="E32" s="140"/>
      <c r="F32" s="140"/>
      <c r="G32" s="140"/>
    </row>
    <row r="33" spans="1:7" x14ac:dyDescent="0.25">
      <c r="A33" s="143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41" t="s">
        <v>456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ht="30" x14ac:dyDescent="0.25">
      <c r="A35" s="141" t="s">
        <v>293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143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9:G9 C15 B14:E14 G14 B24:G28 B23:E23 G23 B17:G21 G16 B30:G31 B29:F2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E42" sqref="E4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7" t="s">
        <v>458</v>
      </c>
      <c r="B1" s="179"/>
      <c r="C1" s="179"/>
      <c r="D1" s="179"/>
      <c r="E1" s="179"/>
      <c r="F1" s="179"/>
      <c r="G1" s="180"/>
    </row>
    <row r="2" spans="1:7" x14ac:dyDescent="0.25">
      <c r="A2" s="199" t="str">
        <f>'Formato 1'!A2</f>
        <v>APASEO EL GRANDE, GTO</v>
      </c>
      <c r="B2" s="200"/>
      <c r="C2" s="200"/>
      <c r="D2" s="200"/>
      <c r="E2" s="200"/>
      <c r="F2" s="200"/>
      <c r="G2" s="201"/>
    </row>
    <row r="3" spans="1:7" x14ac:dyDescent="0.25">
      <c r="A3" s="196" t="s">
        <v>459</v>
      </c>
      <c r="B3" s="197"/>
      <c r="C3" s="197"/>
      <c r="D3" s="197"/>
      <c r="E3" s="197"/>
      <c r="F3" s="197"/>
      <c r="G3" s="198"/>
    </row>
    <row r="4" spans="1:7" x14ac:dyDescent="0.25">
      <c r="A4" s="196" t="s">
        <v>2</v>
      </c>
      <c r="B4" s="197"/>
      <c r="C4" s="197"/>
      <c r="D4" s="197"/>
      <c r="E4" s="197"/>
      <c r="F4" s="197"/>
      <c r="G4" s="198"/>
    </row>
    <row r="5" spans="1:7" x14ac:dyDescent="0.25">
      <c r="A5" s="190" t="s">
        <v>441</v>
      </c>
      <c r="B5" s="191"/>
      <c r="C5" s="191"/>
      <c r="D5" s="191"/>
      <c r="E5" s="191"/>
      <c r="F5" s="191"/>
      <c r="G5" s="192"/>
    </row>
    <row r="6" spans="1:7" ht="30" x14ac:dyDescent="0.25">
      <c r="A6" s="138" t="s">
        <v>571</v>
      </c>
      <c r="B6" s="7" t="s">
        <v>572</v>
      </c>
      <c r="C6" s="32" t="s">
        <v>550</v>
      </c>
      <c r="D6" s="32" t="s">
        <v>551</v>
      </c>
      <c r="E6" s="32" t="s">
        <v>552</v>
      </c>
      <c r="F6" s="32" t="s">
        <v>553</v>
      </c>
      <c r="G6" s="32" t="s">
        <v>554</v>
      </c>
    </row>
    <row r="7" spans="1:7" ht="15.75" customHeight="1" x14ac:dyDescent="0.25">
      <c r="A7" s="26" t="s">
        <v>461</v>
      </c>
      <c r="B7" s="118">
        <f t="shared" ref="B7:G7" si="0">SUM(B8:B16)</f>
        <v>253488265.64000002</v>
      </c>
      <c r="C7" s="118">
        <f t="shared" si="0"/>
        <v>243738716.99000001</v>
      </c>
      <c r="D7" s="118">
        <f t="shared" si="0"/>
        <v>196899158.72999999</v>
      </c>
      <c r="E7" s="118">
        <f t="shared" si="0"/>
        <v>189417180.10999998</v>
      </c>
      <c r="F7" s="118">
        <f t="shared" si="0"/>
        <v>159689886.13</v>
      </c>
      <c r="G7" s="118">
        <f t="shared" si="0"/>
        <v>156110030.38</v>
      </c>
    </row>
    <row r="8" spans="1:7" x14ac:dyDescent="0.25">
      <c r="A8" s="57" t="s">
        <v>573</v>
      </c>
      <c r="B8" s="74">
        <v>120839530.77</v>
      </c>
      <c r="C8" s="74">
        <v>116069973.01000001</v>
      </c>
      <c r="D8" s="74">
        <v>118552730.62</v>
      </c>
      <c r="E8" s="74">
        <v>122729922.48999999</v>
      </c>
      <c r="F8" s="74">
        <v>92754145.980000004</v>
      </c>
      <c r="G8" s="74">
        <v>92016221.959999993</v>
      </c>
    </row>
    <row r="9" spans="1:7" ht="15.75" customHeight="1" x14ac:dyDescent="0.25">
      <c r="A9" s="57" t="s">
        <v>574</v>
      </c>
      <c r="B9" s="74">
        <v>21386109.66</v>
      </c>
      <c r="C9" s="74">
        <v>20651778.77</v>
      </c>
      <c r="D9" s="74">
        <v>12843479.380000001</v>
      </c>
      <c r="E9" s="74">
        <v>13620134.66</v>
      </c>
      <c r="F9" s="74">
        <v>11575333.42</v>
      </c>
      <c r="G9" s="74">
        <v>10505891.74</v>
      </c>
    </row>
    <row r="10" spans="1:7" x14ac:dyDescent="0.25">
      <c r="A10" s="57" t="s">
        <v>464</v>
      </c>
      <c r="B10" s="74">
        <v>25043654.16</v>
      </c>
      <c r="C10" s="74">
        <v>24428187.960000001</v>
      </c>
      <c r="D10" s="74">
        <v>21226549.510000002</v>
      </c>
      <c r="E10" s="74">
        <v>22438130.420000002</v>
      </c>
      <c r="F10" s="74">
        <v>20236383.07</v>
      </c>
      <c r="G10" s="74">
        <v>21272533.850000001</v>
      </c>
    </row>
    <row r="11" spans="1:7" x14ac:dyDescent="0.25">
      <c r="A11" s="57" t="s">
        <v>465</v>
      </c>
      <c r="B11" s="74">
        <v>29319766.449999999</v>
      </c>
      <c r="C11" s="74">
        <v>28192083.149999999</v>
      </c>
      <c r="D11" s="74">
        <v>24960792.539999999</v>
      </c>
      <c r="E11" s="74">
        <v>26867268.780000001</v>
      </c>
      <c r="F11" s="74">
        <v>24712169.940000001</v>
      </c>
      <c r="G11" s="74">
        <v>18729882.030000001</v>
      </c>
    </row>
    <row r="12" spans="1:7" x14ac:dyDescent="0.25">
      <c r="A12" s="57" t="s">
        <v>575</v>
      </c>
      <c r="B12" s="74">
        <v>1650968.52</v>
      </c>
      <c r="C12" s="74">
        <v>1610244.93</v>
      </c>
      <c r="D12" s="74">
        <v>1558736.44</v>
      </c>
      <c r="E12" s="74">
        <v>1509294.69</v>
      </c>
      <c r="F12" s="74">
        <v>457700.8</v>
      </c>
      <c r="G12" s="74">
        <v>917700.8</v>
      </c>
    </row>
    <row r="13" spans="1:7" x14ac:dyDescent="0.25">
      <c r="A13" s="57" t="s">
        <v>467</v>
      </c>
      <c r="B13" s="74"/>
      <c r="C13" s="74">
        <v>20000</v>
      </c>
      <c r="D13" s="74">
        <v>5000000</v>
      </c>
      <c r="E13" s="74">
        <v>1658177.75</v>
      </c>
      <c r="F13" s="74">
        <v>176800</v>
      </c>
      <c r="G13" s="74">
        <v>176800</v>
      </c>
    </row>
    <row r="14" spans="1:7" x14ac:dyDescent="0.25">
      <c r="A14" s="58" t="s">
        <v>468</v>
      </c>
      <c r="B14" s="74">
        <v>55007133.399999999</v>
      </c>
      <c r="C14" s="74">
        <v>52534619.670000002</v>
      </c>
      <c r="D14" s="74">
        <v>12536080.24</v>
      </c>
      <c r="E14" s="74">
        <v>574251.31999999995</v>
      </c>
      <c r="F14" s="74">
        <v>5306352.92</v>
      </c>
      <c r="G14" s="74">
        <v>5000000</v>
      </c>
    </row>
    <row r="15" spans="1:7" x14ac:dyDescent="0.25">
      <c r="A15" s="57" t="s">
        <v>469</v>
      </c>
      <c r="B15" s="74">
        <v>241102.68</v>
      </c>
      <c r="C15" s="74">
        <v>231829.5</v>
      </c>
      <c r="D15" s="74">
        <v>220790</v>
      </c>
      <c r="E15" s="74">
        <v>20000</v>
      </c>
      <c r="F15" s="74">
        <v>221000</v>
      </c>
      <c r="G15" s="74">
        <v>3241000</v>
      </c>
    </row>
    <row r="16" spans="1:7" x14ac:dyDescent="0.25">
      <c r="A16" s="57" t="s">
        <v>470</v>
      </c>
      <c r="B16" s="74">
        <v>0</v>
      </c>
      <c r="C16" s="74">
        <v>0</v>
      </c>
      <c r="D16" s="74">
        <v>0</v>
      </c>
      <c r="E16" s="74">
        <v>0</v>
      </c>
      <c r="F16" s="74">
        <v>4250000</v>
      </c>
      <c r="G16" s="74">
        <v>4250000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471</v>
      </c>
      <c r="B18" s="118">
        <f>SUM(B19:B27)</f>
        <v>126635648.19999999</v>
      </c>
      <c r="C18" s="118">
        <f t="shared" ref="C18:G18" si="1">SUM(C19:C27)</f>
        <v>121765046.34999999</v>
      </c>
      <c r="D18" s="118">
        <f t="shared" si="1"/>
        <v>108828287.99999999</v>
      </c>
      <c r="E18" s="118">
        <f t="shared" si="1"/>
        <v>100444841.45999999</v>
      </c>
      <c r="F18" s="118">
        <f t="shared" si="1"/>
        <v>102841637.75</v>
      </c>
      <c r="G18" s="118">
        <f t="shared" si="1"/>
        <v>92034004.909999996</v>
      </c>
    </row>
    <row r="19" spans="1:7" x14ac:dyDescent="0.25">
      <c r="A19" s="57" t="s">
        <v>573</v>
      </c>
      <c r="B19" s="75">
        <v>62609958.380000003</v>
      </c>
      <c r="C19" s="75">
        <v>61073341.469999999</v>
      </c>
      <c r="D19" s="75">
        <v>44087067.93</v>
      </c>
      <c r="E19" s="75">
        <v>39265557.590000004</v>
      </c>
      <c r="F19" s="75">
        <v>36828444.030000001</v>
      </c>
      <c r="G19" s="75">
        <v>29671946</v>
      </c>
    </row>
    <row r="20" spans="1:7" x14ac:dyDescent="0.25">
      <c r="A20" s="57" t="s">
        <v>574</v>
      </c>
      <c r="B20" s="75">
        <v>6704364.6500000004</v>
      </c>
      <c r="C20" s="75">
        <v>6187831.9199999999</v>
      </c>
      <c r="D20" s="75">
        <v>12551930.119999999</v>
      </c>
      <c r="E20" s="75">
        <v>11825434.41</v>
      </c>
      <c r="F20" s="75">
        <v>11196586.48</v>
      </c>
      <c r="G20" s="75">
        <v>11399318.460000001</v>
      </c>
    </row>
    <row r="21" spans="1:7" x14ac:dyDescent="0.25">
      <c r="A21" s="57" t="s">
        <v>464</v>
      </c>
      <c r="B21" s="75">
        <v>9767969.9399999995</v>
      </c>
      <c r="C21" s="75">
        <v>9644877.5500000007</v>
      </c>
      <c r="D21" s="75">
        <v>8210583.5199999996</v>
      </c>
      <c r="E21" s="75">
        <v>9274209.2400000002</v>
      </c>
      <c r="F21" s="75">
        <v>10122269.4</v>
      </c>
      <c r="G21" s="75">
        <v>9724769.3699999992</v>
      </c>
    </row>
    <row r="22" spans="1:7" x14ac:dyDescent="0.25">
      <c r="A22" s="57" t="s">
        <v>465</v>
      </c>
      <c r="B22" s="75">
        <v>12463868.050000001</v>
      </c>
      <c r="C22" s="75">
        <v>11984488.51</v>
      </c>
      <c r="D22" s="75">
        <v>11031512.869999999</v>
      </c>
      <c r="E22" s="75">
        <v>11031512.869999999</v>
      </c>
      <c r="F22" s="75">
        <v>1500000</v>
      </c>
      <c r="G22" s="75">
        <v>1800000</v>
      </c>
    </row>
    <row r="23" spans="1:7" x14ac:dyDescent="0.25">
      <c r="A23" s="58" t="s">
        <v>575</v>
      </c>
      <c r="B23" s="75">
        <v>283495.15999999997</v>
      </c>
      <c r="C23" s="75">
        <v>272591.5</v>
      </c>
      <c r="D23" s="75">
        <v>272591.5</v>
      </c>
      <c r="E23" s="75">
        <v>279550</v>
      </c>
      <c r="F23" s="75">
        <v>289471.17</v>
      </c>
      <c r="G23" s="75">
        <v>209471.17</v>
      </c>
    </row>
    <row r="24" spans="1:7" x14ac:dyDescent="0.25">
      <c r="A24" s="58" t="s">
        <v>467</v>
      </c>
      <c r="B24" s="75">
        <v>21234806.219999999</v>
      </c>
      <c r="C24" s="75">
        <v>20418082.899999999</v>
      </c>
      <c r="D24" s="75">
        <v>19445793.239999998</v>
      </c>
      <c r="E24" s="75">
        <v>19445793.239999998</v>
      </c>
      <c r="F24" s="75">
        <v>3372135.27</v>
      </c>
      <c r="G24" s="75">
        <v>8706494.9100000001</v>
      </c>
    </row>
    <row r="25" spans="1:7" x14ac:dyDescent="0.25">
      <c r="A25" s="58" t="s">
        <v>468</v>
      </c>
      <c r="B25" s="75">
        <v>191185.8</v>
      </c>
      <c r="C25" s="75">
        <v>183832.5</v>
      </c>
      <c r="D25" s="75">
        <v>1228808.82</v>
      </c>
      <c r="E25" s="75">
        <v>322784.11</v>
      </c>
      <c r="F25" s="75">
        <v>34656776.399999999</v>
      </c>
      <c r="G25" s="75">
        <v>27846050</v>
      </c>
    </row>
    <row r="26" spans="1:7" x14ac:dyDescent="0.25">
      <c r="A26" s="58" t="s">
        <v>472</v>
      </c>
      <c r="B26" s="75">
        <v>13380000</v>
      </c>
      <c r="C26" s="75">
        <v>12000000</v>
      </c>
      <c r="D26" s="75">
        <v>12000000</v>
      </c>
      <c r="E26" s="75">
        <v>9000000</v>
      </c>
      <c r="F26" s="75">
        <v>2972000</v>
      </c>
      <c r="G26" s="75">
        <v>472000</v>
      </c>
    </row>
    <row r="27" spans="1:7" x14ac:dyDescent="0.25">
      <c r="A27" s="58" t="s">
        <v>470</v>
      </c>
      <c r="B27" s="75">
        <v>0</v>
      </c>
      <c r="C27" s="75">
        <v>0</v>
      </c>
      <c r="D27" s="75">
        <v>0</v>
      </c>
      <c r="E27" s="75">
        <v>0</v>
      </c>
      <c r="F27" s="75">
        <v>1903955</v>
      </c>
      <c r="G27" s="75">
        <v>2203955</v>
      </c>
    </row>
    <row r="28" spans="1:7" x14ac:dyDescent="0.25">
      <c r="A28" s="44" t="s">
        <v>570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473</v>
      </c>
      <c r="B29" s="118">
        <f>B18+B7</f>
        <v>380123913.84000003</v>
      </c>
      <c r="C29" s="118">
        <f t="shared" ref="C29:G29" si="2">C18+C7</f>
        <v>365503763.34000003</v>
      </c>
      <c r="D29" s="118">
        <f t="shared" si="2"/>
        <v>305727446.72999996</v>
      </c>
      <c r="E29" s="118">
        <f t="shared" si="2"/>
        <v>289862021.56999999</v>
      </c>
      <c r="F29" s="118">
        <f t="shared" si="2"/>
        <v>262531523.88</v>
      </c>
      <c r="G29" s="118">
        <f t="shared" si="2"/>
        <v>248144035.28999999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8:G28 B18:G18 B29:G29 B16:E16 B27:E27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K17" sqref="K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7" t="s">
        <v>474</v>
      </c>
      <c r="B1" s="179"/>
      <c r="C1" s="179"/>
      <c r="D1" s="179"/>
      <c r="E1" s="179"/>
      <c r="F1" s="179"/>
      <c r="G1" s="180"/>
    </row>
    <row r="2" spans="1:7" x14ac:dyDescent="0.25">
      <c r="A2" s="199" t="str">
        <f>'Formato 1'!A2</f>
        <v>APASEO EL GRANDE, GTO</v>
      </c>
      <c r="B2" s="200"/>
      <c r="C2" s="200"/>
      <c r="D2" s="200"/>
      <c r="E2" s="200"/>
      <c r="F2" s="200"/>
      <c r="G2" s="201"/>
    </row>
    <row r="3" spans="1:7" x14ac:dyDescent="0.25">
      <c r="A3" s="196" t="s">
        <v>475</v>
      </c>
      <c r="B3" s="197"/>
      <c r="C3" s="197"/>
      <c r="D3" s="197"/>
      <c r="E3" s="197"/>
      <c r="F3" s="197"/>
      <c r="G3" s="198"/>
    </row>
    <row r="4" spans="1:7" x14ac:dyDescent="0.25">
      <c r="A4" s="196" t="s">
        <v>2</v>
      </c>
      <c r="B4" s="197"/>
      <c r="C4" s="197"/>
      <c r="D4" s="197"/>
      <c r="E4" s="197"/>
      <c r="F4" s="197"/>
      <c r="G4" s="198"/>
    </row>
    <row r="5" spans="1:7" ht="30" x14ac:dyDescent="0.25">
      <c r="A5" s="138" t="s">
        <v>442</v>
      </c>
      <c r="B5" s="7" t="s">
        <v>576</v>
      </c>
      <c r="C5" s="32" t="s">
        <v>577</v>
      </c>
      <c r="D5" s="32" t="s">
        <v>578</v>
      </c>
      <c r="E5" s="32" t="s">
        <v>579</v>
      </c>
      <c r="F5" s="32" t="s">
        <v>580</v>
      </c>
      <c r="G5" s="32" t="s">
        <v>581</v>
      </c>
    </row>
    <row r="6" spans="1:7" ht="15.75" customHeight="1" x14ac:dyDescent="0.25">
      <c r="A6" s="26" t="s">
        <v>444</v>
      </c>
      <c r="B6" s="118">
        <f>SUM(B7:B18)</f>
        <v>188794601.03</v>
      </c>
      <c r="C6" s="118">
        <f t="shared" ref="C6:G6" si="0">SUM(C7:C18)</f>
        <v>184877134.14000002</v>
      </c>
      <c r="D6" s="118">
        <f t="shared" si="0"/>
        <v>196041968.24000001</v>
      </c>
      <c r="E6" s="118">
        <f t="shared" si="0"/>
        <v>258552875.34999996</v>
      </c>
      <c r="F6" s="118">
        <f t="shared" si="0"/>
        <v>160383588.20000002</v>
      </c>
      <c r="G6" s="118">
        <f t="shared" si="0"/>
        <v>340790892.97999996</v>
      </c>
    </row>
    <row r="7" spans="1:7" x14ac:dyDescent="0.25">
      <c r="A7" s="57" t="s">
        <v>556</v>
      </c>
      <c r="B7" s="74">
        <v>39948625.07</v>
      </c>
      <c r="C7" s="74">
        <v>38429802.460000001</v>
      </c>
      <c r="D7" s="74">
        <v>44875949.18</v>
      </c>
      <c r="E7" s="74">
        <v>51217552.439999998</v>
      </c>
      <c r="F7" s="74">
        <v>45774940.090000004</v>
      </c>
      <c r="G7" s="74">
        <v>107750933.53</v>
      </c>
    </row>
    <row r="8" spans="1:7" ht="15.75" customHeight="1" x14ac:dyDescent="0.25">
      <c r="A8" s="57" t="s">
        <v>557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479</v>
      </c>
      <c r="B9" s="74">
        <v>0</v>
      </c>
      <c r="C9" s="74">
        <v>0</v>
      </c>
      <c r="D9" s="74">
        <v>20362.28</v>
      </c>
      <c r="E9" s="74">
        <v>0</v>
      </c>
      <c r="F9" s="74">
        <v>0</v>
      </c>
      <c r="G9" s="74">
        <v>0</v>
      </c>
    </row>
    <row r="10" spans="1:7" x14ac:dyDescent="0.25">
      <c r="A10" s="57" t="s">
        <v>480</v>
      </c>
      <c r="B10" s="74">
        <v>22356870.359999999</v>
      </c>
      <c r="C10" s="74">
        <v>15791415.039999999</v>
      </c>
      <c r="D10" s="74">
        <v>15746886.789999999</v>
      </c>
      <c r="E10" s="74">
        <v>24562317.52</v>
      </c>
      <c r="F10" s="74">
        <v>10251444.970000001</v>
      </c>
      <c r="G10" s="74">
        <v>26395423.75</v>
      </c>
    </row>
    <row r="11" spans="1:7" x14ac:dyDescent="0.25">
      <c r="A11" s="57" t="s">
        <v>558</v>
      </c>
      <c r="B11" s="74">
        <v>4208884.43</v>
      </c>
      <c r="C11" s="74">
        <v>3132547.13</v>
      </c>
      <c r="D11" s="74">
        <v>2230140.85</v>
      </c>
      <c r="E11" s="74">
        <v>5624224.96</v>
      </c>
      <c r="F11" s="74">
        <v>4997322.53</v>
      </c>
      <c r="G11" s="74">
        <v>6781692.3200000003</v>
      </c>
    </row>
    <row r="12" spans="1:7" x14ac:dyDescent="0.25">
      <c r="A12" s="57" t="s">
        <v>559</v>
      </c>
      <c r="B12" s="74">
        <v>3283183.58</v>
      </c>
      <c r="C12" s="74">
        <v>972854.57</v>
      </c>
      <c r="D12" s="74">
        <v>4028345.22</v>
      </c>
      <c r="E12" s="74">
        <v>4082021.82</v>
      </c>
      <c r="F12" s="74">
        <v>3366468.1</v>
      </c>
      <c r="G12" s="74">
        <v>6708826.3899999997</v>
      </c>
    </row>
    <row r="13" spans="1:7" x14ac:dyDescent="0.25">
      <c r="A13" s="58" t="s">
        <v>483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484</v>
      </c>
      <c r="B14" s="74">
        <v>118997037.59</v>
      </c>
      <c r="C14" s="74">
        <v>125313405.15000001</v>
      </c>
      <c r="D14" s="74">
        <v>127566857.48999999</v>
      </c>
      <c r="E14" s="74">
        <v>169288976.22999999</v>
      </c>
      <c r="F14" s="74">
        <v>95136669.980000004</v>
      </c>
      <c r="G14" s="74">
        <v>190477724.09999999</v>
      </c>
    </row>
    <row r="15" spans="1:7" x14ac:dyDescent="0.25">
      <c r="A15" s="57" t="s">
        <v>560</v>
      </c>
      <c r="B15" s="74">
        <v>0</v>
      </c>
      <c r="C15" s="74">
        <v>1237109.79</v>
      </c>
      <c r="D15" s="74">
        <v>1573426.43</v>
      </c>
      <c r="E15" s="74">
        <v>3777782.38</v>
      </c>
      <c r="F15" s="74">
        <v>856742.53</v>
      </c>
      <c r="G15" s="74">
        <v>2676292.89</v>
      </c>
    </row>
    <row r="16" spans="1:7" x14ac:dyDescent="0.25">
      <c r="A16" s="57" t="s">
        <v>486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561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91" t="s">
        <v>562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450</v>
      </c>
      <c r="B20" s="118">
        <f>SUM(B21:B25)</f>
        <v>106908387.59</v>
      </c>
      <c r="C20" s="118">
        <f t="shared" ref="C20:G20" si="1">SUM(C21:C25)</f>
        <v>138211539.78</v>
      </c>
      <c r="D20" s="118">
        <f t="shared" si="1"/>
        <v>126735065.27</v>
      </c>
      <c r="E20" s="118">
        <f t="shared" si="1"/>
        <v>136916414.95999998</v>
      </c>
      <c r="F20" s="118">
        <f t="shared" si="1"/>
        <v>189843320.02000001</v>
      </c>
      <c r="G20" s="118">
        <f t="shared" si="1"/>
        <v>147610380.69</v>
      </c>
    </row>
    <row r="21" spans="1:7" x14ac:dyDescent="0.25">
      <c r="A21" s="57" t="s">
        <v>564</v>
      </c>
      <c r="B21" s="75">
        <v>94264644.670000002</v>
      </c>
      <c r="C21" s="75">
        <v>98637631.069999993</v>
      </c>
      <c r="D21" s="75">
        <v>109052139.19</v>
      </c>
      <c r="E21" s="75">
        <v>123539062.20999999</v>
      </c>
      <c r="F21" s="75">
        <v>189843320.02000001</v>
      </c>
      <c r="G21" s="75">
        <v>147610380.69</v>
      </c>
    </row>
    <row r="22" spans="1:7" x14ac:dyDescent="0.25">
      <c r="A22" s="57" t="s">
        <v>565</v>
      </c>
      <c r="B22" s="75">
        <v>12643742.92</v>
      </c>
      <c r="C22" s="75">
        <v>39573908.710000001</v>
      </c>
      <c r="D22" s="75">
        <v>17682926.079999998</v>
      </c>
      <c r="E22" s="75">
        <v>13377352.75</v>
      </c>
      <c r="F22" s="75">
        <v>0</v>
      </c>
      <c r="G22" s="75">
        <v>0</v>
      </c>
    </row>
    <row r="23" spans="1:7" x14ac:dyDescent="0.25">
      <c r="A23" s="57" t="s">
        <v>491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492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454</v>
      </c>
      <c r="B27" s="118">
        <f>SUM(B28)</f>
        <v>22200307.649999999</v>
      </c>
      <c r="C27" s="118">
        <f t="shared" ref="C27:G27" si="2">SUM(C28)</f>
        <v>63144161.560000002</v>
      </c>
      <c r="D27" s="118">
        <f t="shared" si="2"/>
        <v>56388145.490000002</v>
      </c>
      <c r="E27" s="118">
        <f t="shared" si="2"/>
        <v>37279442.670000002</v>
      </c>
      <c r="F27" s="118">
        <f t="shared" si="2"/>
        <v>0</v>
      </c>
      <c r="G27" s="118">
        <f t="shared" si="2"/>
        <v>0</v>
      </c>
    </row>
    <row r="28" spans="1:7" x14ac:dyDescent="0.25">
      <c r="A28" s="57" t="s">
        <v>289</v>
      </c>
      <c r="B28" s="75">
        <v>22200307.649999999</v>
      </c>
      <c r="C28" s="75">
        <v>63144161.560000002</v>
      </c>
      <c r="D28" s="75">
        <v>56388145.490000002</v>
      </c>
      <c r="E28" s="75">
        <v>37279442.670000002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494</v>
      </c>
      <c r="B30" s="118">
        <f>B20+B6+B27</f>
        <v>317903296.26999998</v>
      </c>
      <c r="C30" s="118">
        <f t="shared" ref="C30:G30" si="3">C20+C6+C27</f>
        <v>386232835.48000002</v>
      </c>
      <c r="D30" s="118">
        <f t="shared" si="3"/>
        <v>379165179</v>
      </c>
      <c r="E30" s="118">
        <f t="shared" si="3"/>
        <v>432748732.97999996</v>
      </c>
      <c r="F30" s="118">
        <f t="shared" si="3"/>
        <v>350226908.22000003</v>
      </c>
      <c r="G30" s="118">
        <f t="shared" si="3"/>
        <v>488401273.66999996</v>
      </c>
    </row>
    <row r="31" spans="1:7" ht="14.45" customHeight="1" x14ac:dyDescent="0.25">
      <c r="A31" s="44"/>
      <c r="B31" s="140"/>
      <c r="C31" s="140"/>
      <c r="D31" s="140"/>
      <c r="E31" s="140"/>
      <c r="F31" s="140"/>
      <c r="G31" s="140"/>
    </row>
    <row r="32" spans="1:7" x14ac:dyDescent="0.25">
      <c r="A32" s="143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41" t="s">
        <v>456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</row>
    <row r="34" spans="1:7" ht="30" x14ac:dyDescent="0.25">
      <c r="A34" s="141" t="s">
        <v>293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x14ac:dyDescent="0.25">
      <c r="A35" s="52" t="s">
        <v>496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8:G8 B13:E13 B16:G20 B24:G27 F22:G22 B29:G30 F28:G28 B15 B9:C9 E9:G9 B23:C23 E23:G23 G1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abSelected="1" zoomScale="75" zoomScaleNormal="75" workbookViewId="0">
      <selection activeCell="G38" sqref="G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7" t="s">
        <v>499</v>
      </c>
      <c r="B1" s="179"/>
      <c r="C1" s="179"/>
      <c r="D1" s="179"/>
      <c r="E1" s="179"/>
      <c r="F1" s="179"/>
      <c r="G1" s="180"/>
    </row>
    <row r="2" spans="1:7" x14ac:dyDescent="0.25">
      <c r="A2" s="199" t="str">
        <f>'Formato 1'!A2</f>
        <v>APASEO EL GRANDE, GTO</v>
      </c>
      <c r="B2" s="200"/>
      <c r="C2" s="200"/>
      <c r="D2" s="200"/>
      <c r="E2" s="200"/>
      <c r="F2" s="200"/>
      <c r="G2" s="201"/>
    </row>
    <row r="3" spans="1:7" x14ac:dyDescent="0.25">
      <c r="A3" s="196" t="s">
        <v>500</v>
      </c>
      <c r="B3" s="197"/>
      <c r="C3" s="197"/>
      <c r="D3" s="197"/>
      <c r="E3" s="197"/>
      <c r="F3" s="197"/>
      <c r="G3" s="198"/>
    </row>
    <row r="4" spans="1:7" x14ac:dyDescent="0.25">
      <c r="A4" s="196" t="s">
        <v>2</v>
      </c>
      <c r="B4" s="197"/>
      <c r="C4" s="197"/>
      <c r="D4" s="197"/>
      <c r="E4" s="197"/>
      <c r="F4" s="197"/>
      <c r="G4" s="198"/>
    </row>
    <row r="5" spans="1:7" ht="30" x14ac:dyDescent="0.25">
      <c r="A5" s="138" t="s">
        <v>442</v>
      </c>
      <c r="B5" s="7" t="s">
        <v>576</v>
      </c>
      <c r="C5" s="32" t="s">
        <v>577</v>
      </c>
      <c r="D5" s="32" t="s">
        <v>578</v>
      </c>
      <c r="E5" s="32" t="s">
        <v>579</v>
      </c>
      <c r="F5" s="32" t="s">
        <v>580</v>
      </c>
      <c r="G5" s="32" t="s">
        <v>581</v>
      </c>
    </row>
    <row r="6" spans="1:7" ht="15.75" customHeight="1" x14ac:dyDescent="0.25">
      <c r="A6" s="26" t="s">
        <v>461</v>
      </c>
      <c r="B6" s="118">
        <f t="shared" ref="B6:G6" si="0">SUM(B7:B15)</f>
        <v>150496462.77000001</v>
      </c>
      <c r="C6" s="118">
        <f t="shared" si="0"/>
        <v>174220061.13</v>
      </c>
      <c r="D6" s="118">
        <f t="shared" si="0"/>
        <v>218670662.94</v>
      </c>
      <c r="E6" s="118">
        <f t="shared" si="0"/>
        <v>205174474.28999999</v>
      </c>
      <c r="F6" s="118">
        <f t="shared" si="0"/>
        <v>176357393.22000003</v>
      </c>
      <c r="G6" s="118">
        <f t="shared" si="0"/>
        <v>378349614.94000006</v>
      </c>
    </row>
    <row r="7" spans="1:7" x14ac:dyDescent="0.25">
      <c r="A7" s="57" t="s">
        <v>573</v>
      </c>
      <c r="B7" s="74">
        <v>86988360.920000002</v>
      </c>
      <c r="C7" s="74">
        <v>96955101.439999998</v>
      </c>
      <c r="D7" s="74">
        <v>107867067.09999999</v>
      </c>
      <c r="E7" s="74">
        <v>106370118.88</v>
      </c>
      <c r="F7" s="74">
        <v>71047269.569999993</v>
      </c>
      <c r="G7" s="74">
        <v>125666549.59</v>
      </c>
    </row>
    <row r="8" spans="1:7" ht="15.75" customHeight="1" x14ac:dyDescent="0.25">
      <c r="A8" s="57" t="s">
        <v>574</v>
      </c>
      <c r="B8" s="74">
        <v>9530262.3599999994</v>
      </c>
      <c r="C8" s="74">
        <v>13545674.33</v>
      </c>
      <c r="D8" s="74">
        <v>17509842.670000002</v>
      </c>
      <c r="E8" s="74">
        <v>20228008.140000001</v>
      </c>
      <c r="F8" s="74">
        <v>31704002.960000001</v>
      </c>
      <c r="G8" s="74">
        <v>38205464.579999998</v>
      </c>
    </row>
    <row r="9" spans="1:7" x14ac:dyDescent="0.25">
      <c r="A9" s="57" t="s">
        <v>464</v>
      </c>
      <c r="B9" s="74">
        <v>27267216.91</v>
      </c>
      <c r="C9" s="74">
        <v>20613844</v>
      </c>
      <c r="D9" s="74">
        <v>25698930.260000002</v>
      </c>
      <c r="E9" s="74">
        <v>31026680.68</v>
      </c>
      <c r="F9" s="74">
        <v>34019236.189999998</v>
      </c>
      <c r="G9" s="74">
        <v>73450740.25</v>
      </c>
    </row>
    <row r="10" spans="1:7" x14ac:dyDescent="0.25">
      <c r="A10" s="57" t="s">
        <v>465</v>
      </c>
      <c r="B10" s="74">
        <v>19069208.170000002</v>
      </c>
      <c r="C10" s="74">
        <v>29084791.710000001</v>
      </c>
      <c r="D10" s="74">
        <v>30026884.07</v>
      </c>
      <c r="E10" s="74">
        <v>25667838.059999999</v>
      </c>
      <c r="F10" s="74">
        <v>17150572.02</v>
      </c>
      <c r="G10" s="74">
        <v>33403791.809999999</v>
      </c>
    </row>
    <row r="11" spans="1:7" x14ac:dyDescent="0.25">
      <c r="A11" s="57" t="s">
        <v>575</v>
      </c>
      <c r="B11" s="74">
        <v>2591322.2799999998</v>
      </c>
      <c r="C11" s="74">
        <v>4124827.76</v>
      </c>
      <c r="D11" s="74">
        <v>10271826.779999999</v>
      </c>
      <c r="E11" s="74">
        <v>2107935.87</v>
      </c>
      <c r="F11" s="74">
        <v>3060240.87</v>
      </c>
      <c r="G11" s="74">
        <v>7661161.2999999998</v>
      </c>
    </row>
    <row r="12" spans="1:7" x14ac:dyDescent="0.25">
      <c r="A12" s="57" t="s">
        <v>467</v>
      </c>
      <c r="B12" s="74">
        <v>4850092.13</v>
      </c>
      <c r="C12" s="74">
        <v>6429571.9299999997</v>
      </c>
      <c r="D12" s="74">
        <v>21361601.48</v>
      </c>
      <c r="E12" s="74">
        <v>7553273.1399999997</v>
      </c>
      <c r="F12" s="74">
        <v>12909548.83</v>
      </c>
      <c r="G12" s="74">
        <v>76376447.650000006</v>
      </c>
    </row>
    <row r="13" spans="1:7" x14ac:dyDescent="0.25">
      <c r="A13" s="58" t="s">
        <v>468</v>
      </c>
      <c r="B13" s="74"/>
      <c r="C13" s="74"/>
      <c r="D13" s="74"/>
      <c r="E13" s="74"/>
      <c r="F13" s="74"/>
      <c r="G13" s="74"/>
    </row>
    <row r="14" spans="1:7" x14ac:dyDescent="0.25">
      <c r="A14" s="57" t="s">
        <v>469</v>
      </c>
      <c r="B14" s="74">
        <v>200000</v>
      </c>
      <c r="C14" s="74">
        <v>3450000</v>
      </c>
      <c r="D14" s="74">
        <v>5934510.5800000001</v>
      </c>
      <c r="E14" s="74">
        <v>12220619.52</v>
      </c>
      <c r="F14" s="74">
        <v>6466522.7800000003</v>
      </c>
      <c r="G14" s="74">
        <v>23585459.760000002</v>
      </c>
    </row>
    <row r="15" spans="1:7" x14ac:dyDescent="0.25">
      <c r="A15" s="57" t="s">
        <v>470</v>
      </c>
      <c r="B15" s="74">
        <v>0</v>
      </c>
      <c r="C15" s="74">
        <v>16249.96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471</v>
      </c>
      <c r="B17" s="118">
        <f>SUM(B18:B26)</f>
        <v>92034004.909999996</v>
      </c>
      <c r="C17" s="118">
        <f t="shared" ref="C17:G17" si="1">SUM(C18:C26)</f>
        <v>147199403.77999997</v>
      </c>
      <c r="D17" s="118">
        <f t="shared" si="1"/>
        <v>124933747.53</v>
      </c>
      <c r="E17" s="118">
        <f t="shared" si="1"/>
        <v>108911555.19</v>
      </c>
      <c r="F17" s="118">
        <f t="shared" si="1"/>
        <v>98362204.629999995</v>
      </c>
      <c r="G17" s="118">
        <f t="shared" si="1"/>
        <v>154067389.60999998</v>
      </c>
    </row>
    <row r="18" spans="1:7" x14ac:dyDescent="0.25">
      <c r="A18" s="57" t="s">
        <v>573</v>
      </c>
      <c r="B18" s="75">
        <v>29671946</v>
      </c>
      <c r="C18" s="75">
        <v>36836956.219999999</v>
      </c>
      <c r="D18" s="75">
        <v>41761290.390000001</v>
      </c>
      <c r="E18" s="75">
        <v>46691625.82</v>
      </c>
      <c r="F18" s="75">
        <v>38587434.609999999</v>
      </c>
      <c r="G18" s="75">
        <v>64344498.100000001</v>
      </c>
    </row>
    <row r="19" spans="1:7" x14ac:dyDescent="0.25">
      <c r="A19" s="57" t="s">
        <v>574</v>
      </c>
      <c r="B19" s="75">
        <v>11399318.460000001</v>
      </c>
      <c r="C19" s="75">
        <v>12736891.710000001</v>
      </c>
      <c r="D19" s="75">
        <v>14008333.99</v>
      </c>
      <c r="E19" s="75">
        <v>15643342.380000001</v>
      </c>
      <c r="F19" s="75">
        <v>7707657.71</v>
      </c>
      <c r="G19" s="75">
        <v>13297806.27</v>
      </c>
    </row>
    <row r="20" spans="1:7" x14ac:dyDescent="0.25">
      <c r="A20" s="57" t="s">
        <v>464</v>
      </c>
      <c r="B20" s="75">
        <v>9724769.3699999992</v>
      </c>
      <c r="C20" s="75">
        <v>21143339.329999998</v>
      </c>
      <c r="D20" s="75">
        <v>18160211.59</v>
      </c>
      <c r="E20" s="75">
        <v>9814086.9399999995</v>
      </c>
      <c r="F20" s="75">
        <v>8073362.8300000001</v>
      </c>
      <c r="G20" s="75">
        <v>9299833.7799999993</v>
      </c>
    </row>
    <row r="21" spans="1:7" x14ac:dyDescent="0.25">
      <c r="A21" s="57" t="s">
        <v>465</v>
      </c>
      <c r="B21" s="75">
        <v>1800000</v>
      </c>
      <c r="C21" s="75">
        <v>12903480.09</v>
      </c>
      <c r="D21" s="75">
        <v>10379882.810000001</v>
      </c>
      <c r="E21" s="75">
        <v>11143968.779999999</v>
      </c>
      <c r="F21" s="75">
        <v>6228640.6399999997</v>
      </c>
      <c r="G21" s="75">
        <v>15142862</v>
      </c>
    </row>
    <row r="22" spans="1:7" x14ac:dyDescent="0.25">
      <c r="A22" s="58" t="s">
        <v>575</v>
      </c>
      <c r="B22" s="75">
        <v>209471.17</v>
      </c>
      <c r="C22" s="75">
        <v>4947468.6900000004</v>
      </c>
      <c r="D22" s="75">
        <v>4831340.87</v>
      </c>
      <c r="E22" s="75">
        <v>1257018.3799999999</v>
      </c>
      <c r="F22" s="75">
        <v>580777.48</v>
      </c>
      <c r="G22" s="75">
        <v>863502.85</v>
      </c>
    </row>
    <row r="23" spans="1:7" x14ac:dyDescent="0.25">
      <c r="A23" s="58" t="s">
        <v>467</v>
      </c>
      <c r="B23" s="75">
        <v>8706494.9100000001</v>
      </c>
      <c r="C23" s="75">
        <v>49170087.82</v>
      </c>
      <c r="D23" s="75">
        <v>26037397.41</v>
      </c>
      <c r="E23" s="75">
        <v>11872768.99</v>
      </c>
      <c r="F23" s="75">
        <v>24880522.489999998</v>
      </c>
      <c r="G23" s="75">
        <v>35759986.909999996</v>
      </c>
    </row>
    <row r="24" spans="1:7" x14ac:dyDescent="0.25">
      <c r="A24" s="58" t="s">
        <v>468</v>
      </c>
      <c r="B24" s="75">
        <v>27846050</v>
      </c>
      <c r="C24" s="75"/>
      <c r="D24" s="75"/>
      <c r="E24" s="75"/>
      <c r="F24" s="75"/>
      <c r="G24" s="75"/>
    </row>
    <row r="25" spans="1:7" x14ac:dyDescent="0.25">
      <c r="A25" s="58" t="s">
        <v>472</v>
      </c>
      <c r="B25" s="75">
        <v>472000</v>
      </c>
      <c r="C25" s="75">
        <v>9461179.9199999999</v>
      </c>
      <c r="D25" s="75">
        <v>9755290.4700000007</v>
      </c>
      <c r="E25" s="75">
        <v>12488743.9</v>
      </c>
      <c r="F25" s="75">
        <v>12303808.869999999</v>
      </c>
      <c r="G25" s="75">
        <v>15358899.699999999</v>
      </c>
    </row>
    <row r="26" spans="1:7" x14ac:dyDescent="0.25">
      <c r="A26" s="58" t="s">
        <v>470</v>
      </c>
      <c r="B26" s="75">
        <v>2203955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570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473</v>
      </c>
      <c r="B28" s="118">
        <f>B17+B6</f>
        <v>242530467.68000001</v>
      </c>
      <c r="C28" s="118">
        <f t="shared" ref="C28:G28" si="2">C17+C6</f>
        <v>321419464.90999997</v>
      </c>
      <c r="D28" s="118">
        <f t="shared" si="2"/>
        <v>343604410.47000003</v>
      </c>
      <c r="E28" s="118">
        <f t="shared" si="2"/>
        <v>314086029.48000002</v>
      </c>
      <c r="F28" s="118">
        <f t="shared" si="2"/>
        <v>274719597.85000002</v>
      </c>
      <c r="G28" s="118">
        <f t="shared" si="2"/>
        <v>532417004.55000007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 C26:G26 B15 D15:G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7" t="s">
        <v>503</v>
      </c>
      <c r="B1" s="179"/>
      <c r="C1" s="179"/>
      <c r="D1" s="179"/>
      <c r="E1" s="179"/>
      <c r="F1" s="179"/>
    </row>
    <row r="2" spans="1:6" x14ac:dyDescent="0.25">
      <c r="A2" s="199" t="str">
        <f>'Formato 1'!A2</f>
        <v>APASEO EL GRANDE, GTO</v>
      </c>
      <c r="B2" s="200"/>
      <c r="C2" s="200"/>
      <c r="D2" s="200"/>
      <c r="E2" s="200"/>
      <c r="F2" s="201"/>
    </row>
    <row r="3" spans="1:6" x14ac:dyDescent="0.25">
      <c r="A3" s="196" t="s">
        <v>504</v>
      </c>
      <c r="B3" s="197"/>
      <c r="C3" s="197"/>
      <c r="D3" s="197"/>
      <c r="E3" s="197"/>
      <c r="F3" s="198"/>
    </row>
    <row r="4" spans="1:6" ht="30" x14ac:dyDescent="0.25">
      <c r="A4" s="138" t="s">
        <v>442</v>
      </c>
      <c r="B4" s="7" t="s">
        <v>505</v>
      </c>
      <c r="C4" s="32" t="s">
        <v>506</v>
      </c>
      <c r="D4" s="32" t="s">
        <v>507</v>
      </c>
      <c r="E4" s="32" t="s">
        <v>508</v>
      </c>
      <c r="F4" s="32" t="s">
        <v>509</v>
      </c>
    </row>
    <row r="5" spans="1:6" ht="15.75" customHeight="1" x14ac:dyDescent="0.25">
      <c r="A5" s="142" t="s">
        <v>510</v>
      </c>
      <c r="B5" s="147"/>
      <c r="C5" s="147"/>
      <c r="D5" s="147"/>
      <c r="E5" s="147"/>
      <c r="F5" s="147"/>
    </row>
    <row r="6" spans="1:6" ht="30" x14ac:dyDescent="0.25">
      <c r="A6" s="145" t="s">
        <v>511</v>
      </c>
      <c r="B6" s="144"/>
      <c r="C6" s="144"/>
      <c r="D6" s="144"/>
      <c r="E6" s="144"/>
      <c r="F6" s="144"/>
    </row>
    <row r="7" spans="1:6" ht="15.75" customHeight="1" x14ac:dyDescent="0.25">
      <c r="A7" s="145" t="s">
        <v>512</v>
      </c>
      <c r="B7" s="144"/>
      <c r="C7" s="144"/>
      <c r="D7" s="144"/>
      <c r="E7" s="144"/>
      <c r="F7" s="144"/>
    </row>
    <row r="8" spans="1:6" x14ac:dyDescent="0.25">
      <c r="A8" s="146"/>
      <c r="B8" s="144"/>
      <c r="C8" s="144"/>
      <c r="D8" s="144"/>
      <c r="E8" s="144"/>
      <c r="F8" s="144"/>
    </row>
    <row r="9" spans="1:6" x14ac:dyDescent="0.25">
      <c r="A9" s="151" t="s">
        <v>513</v>
      </c>
      <c r="B9" s="144"/>
      <c r="C9" s="144"/>
      <c r="D9" s="144"/>
      <c r="E9" s="144"/>
      <c r="F9" s="144"/>
    </row>
    <row r="10" spans="1:6" x14ac:dyDescent="0.25">
      <c r="A10" s="145" t="s">
        <v>514</v>
      </c>
      <c r="B10" s="154"/>
      <c r="C10" s="154"/>
      <c r="D10" s="154"/>
      <c r="E10" s="154"/>
      <c r="F10" s="154"/>
    </row>
    <row r="11" spans="1:6" x14ac:dyDescent="0.25">
      <c r="A11" s="66" t="s">
        <v>515</v>
      </c>
      <c r="B11" s="154"/>
      <c r="C11" s="154"/>
      <c r="D11" s="154"/>
      <c r="E11" s="154"/>
      <c r="F11" s="154"/>
    </row>
    <row r="12" spans="1:6" x14ac:dyDescent="0.25">
      <c r="A12" s="66" t="s">
        <v>516</v>
      </c>
      <c r="B12" s="154"/>
      <c r="C12" s="154"/>
      <c r="D12" s="154"/>
      <c r="E12" s="154"/>
      <c r="F12" s="154"/>
    </row>
    <row r="13" spans="1:6" x14ac:dyDescent="0.25">
      <c r="A13" s="66" t="s">
        <v>517</v>
      </c>
      <c r="B13" s="154"/>
      <c r="C13" s="154"/>
      <c r="D13" s="154"/>
      <c r="E13" s="154"/>
      <c r="F13" s="154"/>
    </row>
    <row r="14" spans="1:6" x14ac:dyDescent="0.25">
      <c r="A14" s="145" t="s">
        <v>518</v>
      </c>
      <c r="B14" s="154"/>
      <c r="C14" s="154"/>
      <c r="D14" s="154"/>
      <c r="E14" s="154"/>
      <c r="F14" s="154"/>
    </row>
    <row r="15" spans="1:6" x14ac:dyDescent="0.25">
      <c r="A15" s="66" t="s">
        <v>515</v>
      </c>
      <c r="B15" s="154"/>
      <c r="C15" s="154"/>
      <c r="D15" s="154"/>
      <c r="E15" s="154"/>
      <c r="F15" s="154"/>
    </row>
    <row r="16" spans="1:6" x14ac:dyDescent="0.25">
      <c r="A16" s="66" t="s">
        <v>516</v>
      </c>
      <c r="B16" s="155"/>
      <c r="C16" s="155"/>
      <c r="D16" s="155"/>
      <c r="E16" s="155"/>
      <c r="F16" s="155"/>
    </row>
    <row r="17" spans="1:6" x14ac:dyDescent="0.25">
      <c r="A17" s="66" t="s">
        <v>517</v>
      </c>
      <c r="B17" s="156"/>
      <c r="C17" s="156"/>
      <c r="D17" s="156"/>
      <c r="E17" s="156"/>
      <c r="F17" s="156"/>
    </row>
    <row r="18" spans="1:6" x14ac:dyDescent="0.25">
      <c r="A18" s="145" t="s">
        <v>519</v>
      </c>
      <c r="B18" s="156"/>
      <c r="C18" s="156"/>
      <c r="D18" s="156"/>
      <c r="E18" s="156"/>
      <c r="F18" s="156"/>
    </row>
    <row r="19" spans="1:6" x14ac:dyDescent="0.25">
      <c r="A19" s="145" t="s">
        <v>520</v>
      </c>
      <c r="B19" s="156"/>
      <c r="C19" s="156"/>
      <c r="D19" s="156"/>
      <c r="E19" s="156"/>
      <c r="F19" s="156"/>
    </row>
    <row r="20" spans="1:6" x14ac:dyDescent="0.25">
      <c r="A20" s="145" t="s">
        <v>521</v>
      </c>
      <c r="B20" s="157"/>
      <c r="C20" s="157"/>
      <c r="D20" s="157"/>
      <c r="E20" s="157"/>
      <c r="F20" s="157"/>
    </row>
    <row r="21" spans="1:6" x14ac:dyDescent="0.25">
      <c r="A21" s="145" t="s">
        <v>522</v>
      </c>
      <c r="B21" s="157"/>
      <c r="C21" s="157"/>
      <c r="D21" s="157"/>
      <c r="E21" s="157"/>
      <c r="F21" s="157"/>
    </row>
    <row r="22" spans="1:6" x14ac:dyDescent="0.25">
      <c r="A22" s="145" t="s">
        <v>523</v>
      </c>
      <c r="B22" s="157"/>
      <c r="C22" s="157"/>
      <c r="D22" s="157"/>
      <c r="E22" s="157"/>
      <c r="F22" s="157"/>
    </row>
    <row r="23" spans="1:6" x14ac:dyDescent="0.25">
      <c r="A23" s="145" t="s">
        <v>524</v>
      </c>
      <c r="B23" s="157"/>
      <c r="C23" s="157"/>
      <c r="D23" s="157"/>
      <c r="E23" s="157"/>
      <c r="F23" s="157"/>
    </row>
    <row r="24" spans="1:6" x14ac:dyDescent="0.25">
      <c r="A24" s="145" t="s">
        <v>525</v>
      </c>
      <c r="B24" s="149"/>
      <c r="C24" s="149"/>
      <c r="D24" s="149"/>
      <c r="E24" s="149"/>
      <c r="F24" s="149"/>
    </row>
    <row r="25" spans="1:6" x14ac:dyDescent="0.25">
      <c r="A25" s="145" t="s">
        <v>526</v>
      </c>
      <c r="B25" s="149"/>
      <c r="C25" s="149"/>
      <c r="D25" s="149"/>
      <c r="E25" s="149"/>
      <c r="F25" s="149"/>
    </row>
    <row r="26" spans="1:6" x14ac:dyDescent="0.25">
      <c r="A26" s="146"/>
      <c r="B26" s="150"/>
      <c r="C26" s="150"/>
      <c r="D26" s="150"/>
      <c r="E26" s="150"/>
      <c r="F26" s="150"/>
    </row>
    <row r="27" spans="1:6" ht="14.45" customHeight="1" x14ac:dyDescent="0.25">
      <c r="A27" s="151" t="s">
        <v>527</v>
      </c>
      <c r="B27" s="148"/>
      <c r="C27" s="148"/>
      <c r="D27" s="148"/>
      <c r="E27" s="148"/>
      <c r="F27" s="148"/>
    </row>
    <row r="28" spans="1:6" x14ac:dyDescent="0.25">
      <c r="A28" s="145" t="s">
        <v>528</v>
      </c>
      <c r="B28" s="90"/>
      <c r="C28" s="90"/>
      <c r="D28" s="90"/>
      <c r="E28" s="90"/>
      <c r="F28" s="90"/>
    </row>
    <row r="29" spans="1:6" x14ac:dyDescent="0.25">
      <c r="A29" s="141"/>
      <c r="B29" s="52"/>
      <c r="C29" s="52"/>
      <c r="D29" s="52"/>
      <c r="E29" s="52"/>
      <c r="F29" s="52"/>
    </row>
    <row r="30" spans="1:6" x14ac:dyDescent="0.25">
      <c r="A30" s="152" t="s">
        <v>529</v>
      </c>
      <c r="B30" s="52"/>
      <c r="C30" s="52"/>
      <c r="D30" s="52"/>
      <c r="E30" s="52"/>
      <c r="F30" s="52"/>
    </row>
    <row r="31" spans="1:6" x14ac:dyDescent="0.25">
      <c r="A31" s="153" t="s">
        <v>514</v>
      </c>
      <c r="B31" s="90"/>
      <c r="C31" s="90"/>
      <c r="D31" s="90"/>
      <c r="E31" s="90"/>
      <c r="F31" s="90"/>
    </row>
    <row r="32" spans="1:6" x14ac:dyDescent="0.25">
      <c r="A32" s="153" t="s">
        <v>518</v>
      </c>
      <c r="B32" s="90"/>
      <c r="C32" s="90"/>
      <c r="D32" s="90"/>
      <c r="E32" s="90"/>
      <c r="F32" s="90"/>
    </row>
    <row r="33" spans="1:6" x14ac:dyDescent="0.25">
      <c r="A33" s="153" t="s">
        <v>530</v>
      </c>
      <c r="B33" s="90"/>
      <c r="C33" s="90"/>
      <c r="D33" s="90"/>
      <c r="E33" s="90"/>
      <c r="F33" s="90"/>
    </row>
    <row r="34" spans="1:6" x14ac:dyDescent="0.25">
      <c r="A34" s="141"/>
      <c r="B34" s="52"/>
      <c r="C34" s="52"/>
      <c r="D34" s="52"/>
      <c r="E34" s="52"/>
      <c r="F34" s="52"/>
    </row>
    <row r="35" spans="1:6" x14ac:dyDescent="0.25">
      <c r="A35" s="152" t="s">
        <v>531</v>
      </c>
      <c r="B35" s="52"/>
      <c r="C35" s="52"/>
      <c r="D35" s="52"/>
      <c r="E35" s="52"/>
      <c r="F35" s="52"/>
    </row>
    <row r="36" spans="1:6" x14ac:dyDescent="0.25">
      <c r="A36" s="153" t="s">
        <v>532</v>
      </c>
      <c r="B36" s="52"/>
      <c r="C36" s="52"/>
      <c r="D36" s="52"/>
      <c r="E36" s="52"/>
      <c r="F36" s="52"/>
    </row>
    <row r="37" spans="1:6" x14ac:dyDescent="0.25">
      <c r="A37" s="153" t="s">
        <v>533</v>
      </c>
      <c r="B37" s="52"/>
      <c r="C37" s="52"/>
      <c r="D37" s="52"/>
      <c r="E37" s="52"/>
      <c r="F37" s="52"/>
    </row>
    <row r="38" spans="1:6" x14ac:dyDescent="0.25">
      <c r="A38" s="153" t="s">
        <v>534</v>
      </c>
      <c r="B38" s="52"/>
      <c r="C38" s="52"/>
      <c r="D38" s="52"/>
      <c r="E38" s="52"/>
      <c r="F38" s="52"/>
    </row>
    <row r="39" spans="1:6" x14ac:dyDescent="0.25">
      <c r="A39" s="141"/>
      <c r="B39" s="52"/>
      <c r="C39" s="52"/>
      <c r="D39" s="52"/>
      <c r="E39" s="52"/>
      <c r="F39" s="52"/>
    </row>
    <row r="40" spans="1:6" x14ac:dyDescent="0.25">
      <c r="A40" s="152" t="s">
        <v>535</v>
      </c>
      <c r="B40" s="52"/>
      <c r="C40" s="52"/>
      <c r="D40" s="52"/>
      <c r="E40" s="52"/>
      <c r="F40" s="52"/>
    </row>
    <row r="41" spans="1:6" x14ac:dyDescent="0.25">
      <c r="A41" s="141"/>
      <c r="B41" s="52"/>
      <c r="C41" s="52"/>
      <c r="D41" s="52"/>
      <c r="E41" s="52"/>
      <c r="F41" s="52"/>
    </row>
    <row r="42" spans="1:6" x14ac:dyDescent="0.25">
      <c r="A42" s="152" t="s">
        <v>536</v>
      </c>
      <c r="B42" s="52"/>
      <c r="C42" s="52"/>
      <c r="D42" s="52"/>
      <c r="E42" s="52"/>
      <c r="F42" s="52"/>
    </row>
    <row r="43" spans="1:6" x14ac:dyDescent="0.25">
      <c r="A43" s="153" t="s">
        <v>537</v>
      </c>
      <c r="B43" s="90"/>
      <c r="C43" s="90"/>
      <c r="D43" s="90"/>
      <c r="E43" s="90"/>
      <c r="F43" s="90"/>
    </row>
    <row r="44" spans="1:6" x14ac:dyDescent="0.25">
      <c r="A44" s="153" t="s">
        <v>538</v>
      </c>
      <c r="B44" s="90"/>
      <c r="C44" s="90"/>
      <c r="D44" s="90"/>
      <c r="E44" s="90"/>
      <c r="F44" s="90"/>
    </row>
    <row r="45" spans="1:6" x14ac:dyDescent="0.25">
      <c r="A45" s="153" t="s">
        <v>539</v>
      </c>
      <c r="B45" s="90"/>
      <c r="C45" s="90"/>
      <c r="D45" s="90"/>
      <c r="E45" s="90"/>
      <c r="F45" s="90"/>
    </row>
    <row r="46" spans="1:6" x14ac:dyDescent="0.25">
      <c r="A46" s="141"/>
      <c r="B46" s="52"/>
      <c r="C46" s="52"/>
      <c r="D46" s="52"/>
      <c r="E46" s="52"/>
      <c r="F46" s="52"/>
    </row>
    <row r="47" spans="1:6" ht="30" x14ac:dyDescent="0.25">
      <c r="A47" s="152" t="s">
        <v>540</v>
      </c>
      <c r="B47" s="52"/>
      <c r="C47" s="52"/>
      <c r="D47" s="52"/>
      <c r="E47" s="52"/>
      <c r="F47" s="52"/>
    </row>
    <row r="48" spans="1:6" x14ac:dyDescent="0.25">
      <c r="A48" s="153" t="s">
        <v>538</v>
      </c>
      <c r="B48" s="90"/>
      <c r="C48" s="90"/>
      <c r="D48" s="90"/>
      <c r="E48" s="90"/>
      <c r="F48" s="90"/>
    </row>
    <row r="49" spans="1:6" x14ac:dyDescent="0.25">
      <c r="A49" s="153" t="s">
        <v>539</v>
      </c>
      <c r="B49" s="90"/>
      <c r="C49" s="90"/>
      <c r="D49" s="90"/>
      <c r="E49" s="90"/>
      <c r="F49" s="90"/>
    </row>
    <row r="50" spans="1:6" x14ac:dyDescent="0.25">
      <c r="A50" s="141"/>
      <c r="B50" s="52"/>
      <c r="C50" s="52"/>
      <c r="D50" s="52"/>
      <c r="E50" s="52"/>
      <c r="F50" s="52"/>
    </row>
    <row r="51" spans="1:6" x14ac:dyDescent="0.25">
      <c r="A51" s="152" t="s">
        <v>541</v>
      </c>
      <c r="B51" s="52"/>
      <c r="C51" s="52"/>
      <c r="D51" s="52"/>
      <c r="E51" s="52"/>
      <c r="F51" s="52"/>
    </row>
    <row r="52" spans="1:6" x14ac:dyDescent="0.25">
      <c r="A52" s="153" t="s">
        <v>538</v>
      </c>
      <c r="B52" s="90"/>
      <c r="C52" s="90"/>
      <c r="D52" s="90"/>
      <c r="E52" s="90"/>
      <c r="F52" s="90"/>
    </row>
    <row r="53" spans="1:6" x14ac:dyDescent="0.25">
      <c r="A53" s="153" t="s">
        <v>539</v>
      </c>
      <c r="B53" s="90"/>
      <c r="C53" s="90"/>
      <c r="D53" s="90"/>
      <c r="E53" s="90"/>
      <c r="F53" s="90"/>
    </row>
    <row r="54" spans="1:6" x14ac:dyDescent="0.25">
      <c r="A54" s="153" t="s">
        <v>542</v>
      </c>
      <c r="B54" s="90"/>
      <c r="C54" s="90"/>
      <c r="D54" s="90"/>
      <c r="E54" s="90"/>
      <c r="F54" s="90"/>
    </row>
    <row r="55" spans="1:6" x14ac:dyDescent="0.25">
      <c r="A55" s="141"/>
      <c r="B55" s="52"/>
      <c r="C55" s="52"/>
      <c r="D55" s="52"/>
      <c r="E55" s="52"/>
      <c r="F55" s="52"/>
    </row>
    <row r="56" spans="1:6" x14ac:dyDescent="0.25">
      <c r="A56" s="152" t="s">
        <v>543</v>
      </c>
      <c r="B56" s="52"/>
      <c r="C56" s="52"/>
      <c r="D56" s="52"/>
      <c r="E56" s="52"/>
      <c r="F56" s="52"/>
    </row>
    <row r="57" spans="1:6" x14ac:dyDescent="0.25">
      <c r="A57" s="153" t="s">
        <v>538</v>
      </c>
      <c r="B57" s="90"/>
      <c r="C57" s="90"/>
      <c r="D57" s="90"/>
      <c r="E57" s="90"/>
      <c r="F57" s="90"/>
    </row>
    <row r="58" spans="1:6" x14ac:dyDescent="0.25">
      <c r="A58" s="153" t="s">
        <v>539</v>
      </c>
      <c r="B58" s="90"/>
      <c r="C58" s="90"/>
      <c r="D58" s="90"/>
      <c r="E58" s="90"/>
      <c r="F58" s="90"/>
    </row>
    <row r="59" spans="1:6" x14ac:dyDescent="0.25">
      <c r="A59" s="141"/>
      <c r="B59" s="52"/>
      <c r="C59" s="52"/>
      <c r="D59" s="52"/>
      <c r="E59" s="52"/>
      <c r="F59" s="52"/>
    </row>
    <row r="60" spans="1:6" x14ac:dyDescent="0.25">
      <c r="A60" s="152" t="s">
        <v>544</v>
      </c>
      <c r="B60" s="52"/>
      <c r="C60" s="52"/>
      <c r="D60" s="52"/>
      <c r="E60" s="52"/>
      <c r="F60" s="52"/>
    </row>
    <row r="61" spans="1:6" x14ac:dyDescent="0.25">
      <c r="A61" s="153" t="s">
        <v>545</v>
      </c>
      <c r="B61" s="140"/>
      <c r="C61" s="140"/>
      <c r="D61" s="140"/>
      <c r="E61" s="140"/>
      <c r="F61" s="140"/>
    </row>
    <row r="62" spans="1:6" x14ac:dyDescent="0.25">
      <c r="A62" s="153" t="s">
        <v>546</v>
      </c>
      <c r="B62" s="158"/>
      <c r="C62" s="158"/>
      <c r="D62" s="158"/>
      <c r="E62" s="158"/>
      <c r="F62" s="158"/>
    </row>
    <row r="63" spans="1:6" x14ac:dyDescent="0.25">
      <c r="A63" s="141"/>
      <c r="B63" s="140"/>
      <c r="C63" s="140"/>
      <c r="D63" s="140"/>
      <c r="E63" s="140"/>
      <c r="F63" s="140"/>
    </row>
    <row r="64" spans="1:6" x14ac:dyDescent="0.25">
      <c r="A64" s="152" t="s">
        <v>547</v>
      </c>
      <c r="B64" s="140"/>
      <c r="C64" s="140"/>
      <c r="D64" s="140"/>
      <c r="E64" s="140"/>
      <c r="F64" s="140"/>
    </row>
    <row r="65" spans="1:6" x14ac:dyDescent="0.25">
      <c r="A65" s="153" t="s">
        <v>548</v>
      </c>
      <c r="B65" s="140"/>
      <c r="C65" s="140"/>
      <c r="D65" s="140"/>
      <c r="E65" s="140"/>
      <c r="F65" s="140"/>
    </row>
    <row r="66" spans="1:6" x14ac:dyDescent="0.25">
      <c r="A66" s="153" t="s">
        <v>549</v>
      </c>
      <c r="B66" s="141"/>
      <c r="C66" s="52"/>
      <c r="D66" s="141"/>
      <c r="E66" s="141"/>
      <c r="F66" s="141"/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04" t="s">
        <v>439</v>
      </c>
      <c r="B1" s="204"/>
      <c r="C1" s="204"/>
      <c r="D1" s="204"/>
      <c r="E1" s="204"/>
      <c r="F1" s="204"/>
      <c r="G1" s="204"/>
    </row>
    <row r="2" spans="1:7" x14ac:dyDescent="0.25">
      <c r="A2" s="127" t="str">
        <f>'Formato 1'!A2</f>
        <v>APASEO EL GRANDE, GTO</v>
      </c>
      <c r="B2" s="128"/>
      <c r="C2" s="128"/>
      <c r="D2" s="128"/>
      <c r="E2" s="128"/>
      <c r="F2" s="128"/>
      <c r="G2" s="129"/>
    </row>
    <row r="3" spans="1:7" x14ac:dyDescent="0.25">
      <c r="A3" s="130" t="s">
        <v>440</v>
      </c>
      <c r="B3" s="131"/>
      <c r="C3" s="131"/>
      <c r="D3" s="131"/>
      <c r="E3" s="131"/>
      <c r="F3" s="131"/>
      <c r="G3" s="132"/>
    </row>
    <row r="4" spans="1:7" x14ac:dyDescent="0.25">
      <c r="A4" s="130" t="s">
        <v>2</v>
      </c>
      <c r="B4" s="131"/>
      <c r="C4" s="131"/>
      <c r="D4" s="131"/>
      <c r="E4" s="131"/>
      <c r="F4" s="131"/>
      <c r="G4" s="132"/>
    </row>
    <row r="5" spans="1:7" x14ac:dyDescent="0.25">
      <c r="A5" s="130" t="s">
        <v>441</v>
      </c>
      <c r="B5" s="131"/>
      <c r="C5" s="131"/>
      <c r="D5" s="131"/>
      <c r="E5" s="131"/>
      <c r="F5" s="131"/>
      <c r="G5" s="132"/>
    </row>
    <row r="6" spans="1:7" x14ac:dyDescent="0.25">
      <c r="A6" s="202" t="s">
        <v>442</v>
      </c>
      <c r="B6" s="35">
        <v>2022</v>
      </c>
      <c r="C6" s="202">
        <f>+B6+1</f>
        <v>2023</v>
      </c>
      <c r="D6" s="202">
        <f>+C6+1</f>
        <v>2024</v>
      </c>
      <c r="E6" s="202">
        <f>+D6+1</f>
        <v>2025</v>
      </c>
      <c r="F6" s="202">
        <f>+E6+1</f>
        <v>2026</v>
      </c>
      <c r="G6" s="202">
        <f>+F6+1</f>
        <v>2027</v>
      </c>
    </row>
    <row r="7" spans="1:7" ht="83.25" customHeight="1" x14ac:dyDescent="0.25">
      <c r="A7" s="203"/>
      <c r="B7" s="69" t="s">
        <v>443</v>
      </c>
      <c r="C7" s="203"/>
      <c r="D7" s="203"/>
      <c r="E7" s="203"/>
      <c r="F7" s="203"/>
      <c r="G7" s="203"/>
    </row>
    <row r="8" spans="1:7" ht="30" x14ac:dyDescent="0.25">
      <c r="A8" s="70" t="s">
        <v>444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445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446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447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449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451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452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453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456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5" t="s">
        <v>458</v>
      </c>
      <c r="B1" s="205"/>
      <c r="C1" s="205"/>
      <c r="D1" s="205"/>
      <c r="E1" s="205"/>
      <c r="F1" s="205"/>
      <c r="G1" s="205"/>
    </row>
    <row r="2" spans="1:7" x14ac:dyDescent="0.25">
      <c r="A2" s="127" t="str">
        <f>'Formato 1'!A2</f>
        <v>APASEO EL GRANDE, GTO</v>
      </c>
      <c r="B2" s="128"/>
      <c r="C2" s="128"/>
      <c r="D2" s="128"/>
      <c r="E2" s="128"/>
      <c r="F2" s="128"/>
      <c r="G2" s="129"/>
    </row>
    <row r="3" spans="1:7" x14ac:dyDescent="0.25">
      <c r="A3" s="112" t="s">
        <v>459</v>
      </c>
      <c r="B3" s="113"/>
      <c r="C3" s="113"/>
      <c r="D3" s="113"/>
      <c r="E3" s="113"/>
      <c r="F3" s="113"/>
      <c r="G3" s="114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12" t="s">
        <v>441</v>
      </c>
      <c r="B5" s="113"/>
      <c r="C5" s="113"/>
      <c r="D5" s="113"/>
      <c r="E5" s="113"/>
      <c r="F5" s="113"/>
      <c r="G5" s="114"/>
    </row>
    <row r="6" spans="1:7" x14ac:dyDescent="0.25">
      <c r="A6" s="206" t="s">
        <v>460</v>
      </c>
      <c r="B6" s="35">
        <v>2022</v>
      </c>
      <c r="C6" s="202">
        <f>+B6+1</f>
        <v>2023</v>
      </c>
      <c r="D6" s="202">
        <f>+C6+1</f>
        <v>2024</v>
      </c>
      <c r="E6" s="202">
        <f>+D6+1</f>
        <v>2025</v>
      </c>
      <c r="F6" s="202">
        <f>+E6+1</f>
        <v>2026</v>
      </c>
      <c r="G6" s="202">
        <f>+F6+1</f>
        <v>2027</v>
      </c>
    </row>
    <row r="7" spans="1:7" ht="57.75" customHeight="1" x14ac:dyDescent="0.25">
      <c r="A7" s="207"/>
      <c r="B7" s="36" t="s">
        <v>443</v>
      </c>
      <c r="C7" s="203"/>
      <c r="D7" s="203"/>
      <c r="E7" s="203"/>
      <c r="F7" s="203"/>
      <c r="G7" s="203"/>
    </row>
    <row r="8" spans="1:7" x14ac:dyDescent="0.25">
      <c r="A8" s="26" t="s">
        <v>461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462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464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466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467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468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469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462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463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466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467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468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470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473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5" t="s">
        <v>474</v>
      </c>
      <c r="B1" s="205"/>
      <c r="C1" s="205"/>
      <c r="D1" s="205"/>
      <c r="E1" s="205"/>
      <c r="F1" s="205"/>
      <c r="G1" s="205"/>
    </row>
    <row r="2" spans="1:7" x14ac:dyDescent="0.25">
      <c r="A2" s="127" t="str">
        <f>'Formato 1'!A2</f>
        <v>APASEO EL GRANDE, GTO</v>
      </c>
      <c r="B2" s="128"/>
      <c r="C2" s="128"/>
      <c r="D2" s="128"/>
      <c r="E2" s="128"/>
      <c r="F2" s="128"/>
      <c r="G2" s="129"/>
    </row>
    <row r="3" spans="1:7" x14ac:dyDescent="0.25">
      <c r="A3" s="112" t="s">
        <v>475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209" t="s">
        <v>442</v>
      </c>
      <c r="B5" s="210">
        <v>2017</v>
      </c>
      <c r="C5" s="210">
        <f>+B5+1</f>
        <v>2018</v>
      </c>
      <c r="D5" s="210">
        <f>+C5+1</f>
        <v>2019</v>
      </c>
      <c r="E5" s="210">
        <f>+D5+1</f>
        <v>2020</v>
      </c>
      <c r="F5" s="210">
        <f>+E5+1</f>
        <v>2021</v>
      </c>
      <c r="G5" s="35">
        <f>+F5+1</f>
        <v>2022</v>
      </c>
    </row>
    <row r="6" spans="1:7" ht="32.25" x14ac:dyDescent="0.25">
      <c r="A6" s="186"/>
      <c r="B6" s="211"/>
      <c r="C6" s="211"/>
      <c r="D6" s="211"/>
      <c r="E6" s="211"/>
      <c r="F6" s="211"/>
      <c r="G6" s="36" t="s">
        <v>476</v>
      </c>
    </row>
    <row r="7" spans="1:7" x14ac:dyDescent="0.25">
      <c r="A7" s="61" t="s">
        <v>444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477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478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479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482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483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484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485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486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487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488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489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492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493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494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456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495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08" t="s">
        <v>497</v>
      </c>
      <c r="B39" s="208"/>
      <c r="C39" s="208"/>
      <c r="D39" s="208"/>
      <c r="E39" s="208"/>
      <c r="F39" s="208"/>
      <c r="G39" s="208"/>
    </row>
    <row r="40" spans="1:7" x14ac:dyDescent="0.25">
      <c r="A40" s="208" t="s">
        <v>498</v>
      </c>
      <c r="B40" s="208"/>
      <c r="C40" s="208"/>
      <c r="D40" s="208"/>
      <c r="E40" s="208"/>
      <c r="F40" s="208"/>
      <c r="G40" s="2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5" t="s">
        <v>499</v>
      </c>
      <c r="B1" s="205"/>
      <c r="C1" s="205"/>
      <c r="D1" s="205"/>
      <c r="E1" s="205"/>
      <c r="F1" s="205"/>
      <c r="G1" s="205"/>
    </row>
    <row r="2" spans="1:7" x14ac:dyDescent="0.25">
      <c r="A2" s="127" t="str">
        <f>'Formato 1'!A2</f>
        <v>APASEO EL GRANDE, GTO</v>
      </c>
      <c r="B2" s="128"/>
      <c r="C2" s="128"/>
      <c r="D2" s="128"/>
      <c r="E2" s="128"/>
      <c r="F2" s="128"/>
      <c r="G2" s="129"/>
    </row>
    <row r="3" spans="1:7" x14ac:dyDescent="0.25">
      <c r="A3" s="112" t="s">
        <v>500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212" t="s">
        <v>460</v>
      </c>
      <c r="B5" s="210">
        <v>2017</v>
      </c>
      <c r="C5" s="210">
        <f>+B5+1</f>
        <v>2018</v>
      </c>
      <c r="D5" s="210">
        <f>+C5+1</f>
        <v>2019</v>
      </c>
      <c r="E5" s="210">
        <f>+D5+1</f>
        <v>2020</v>
      </c>
      <c r="F5" s="210">
        <f>+E5+1</f>
        <v>2021</v>
      </c>
      <c r="G5" s="35">
        <v>2022</v>
      </c>
    </row>
    <row r="6" spans="1:7" ht="48.75" customHeight="1" x14ac:dyDescent="0.25">
      <c r="A6" s="213"/>
      <c r="B6" s="211"/>
      <c r="C6" s="211"/>
      <c r="D6" s="211"/>
      <c r="E6" s="211"/>
      <c r="F6" s="211"/>
      <c r="G6" s="36" t="s">
        <v>501</v>
      </c>
    </row>
    <row r="7" spans="1:7" x14ac:dyDescent="0.25">
      <c r="A7" s="26" t="s">
        <v>461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462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463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465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466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467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468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469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462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463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466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467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468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472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502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08" t="s">
        <v>497</v>
      </c>
      <c r="B32" s="208"/>
      <c r="C32" s="208"/>
      <c r="D32" s="208"/>
      <c r="E32" s="208"/>
      <c r="F32" s="208"/>
      <c r="G32" s="208"/>
    </row>
    <row r="33" spans="1:7" x14ac:dyDescent="0.25">
      <c r="A33" s="208" t="s">
        <v>498</v>
      </c>
      <c r="B33" s="208"/>
      <c r="C33" s="208"/>
      <c r="D33" s="208"/>
      <c r="E33" s="208"/>
      <c r="F33" s="208"/>
      <c r="G33" s="2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14" t="s">
        <v>503</v>
      </c>
      <c r="B1" s="214"/>
      <c r="C1" s="214"/>
      <c r="D1" s="214"/>
      <c r="E1" s="214"/>
      <c r="F1" s="214"/>
    </row>
    <row r="2" spans="1:6" ht="20.100000000000001" customHeight="1" x14ac:dyDescent="0.25">
      <c r="A2" s="109" t="str">
        <f>'Formato 1'!A2</f>
        <v>APASEO EL GRANDE, GTO</v>
      </c>
      <c r="B2" s="133"/>
      <c r="C2" s="133"/>
      <c r="D2" s="133"/>
      <c r="E2" s="133"/>
      <c r="F2" s="134"/>
    </row>
    <row r="3" spans="1:6" ht="29.25" customHeight="1" x14ac:dyDescent="0.25">
      <c r="A3" s="135" t="s">
        <v>504</v>
      </c>
      <c r="B3" s="136"/>
      <c r="C3" s="136"/>
      <c r="D3" s="136"/>
      <c r="E3" s="136"/>
      <c r="F3" s="137"/>
    </row>
    <row r="4" spans="1:6" ht="35.25" customHeight="1" x14ac:dyDescent="0.25">
      <c r="A4" s="120"/>
      <c r="B4" s="120" t="s">
        <v>505</v>
      </c>
      <c r="C4" s="120" t="s">
        <v>506</v>
      </c>
      <c r="D4" s="120" t="s">
        <v>507</v>
      </c>
      <c r="E4" s="120" t="s">
        <v>508</v>
      </c>
      <c r="F4" s="120" t="s">
        <v>509</v>
      </c>
    </row>
    <row r="5" spans="1:6" ht="12.75" customHeight="1" x14ac:dyDescent="0.25">
      <c r="A5" s="18" t="s">
        <v>510</v>
      </c>
      <c r="B5" s="52"/>
      <c r="C5" s="52"/>
      <c r="D5" s="52"/>
      <c r="E5" s="52"/>
      <c r="F5" s="52"/>
    </row>
    <row r="6" spans="1:6" ht="30" x14ac:dyDescent="0.25">
      <c r="A6" s="58" t="s">
        <v>511</v>
      </c>
      <c r="B6" s="59"/>
      <c r="C6" s="59"/>
      <c r="D6" s="59"/>
      <c r="E6" s="59"/>
      <c r="F6" s="59"/>
    </row>
    <row r="7" spans="1:6" ht="15" x14ac:dyDescent="0.25">
      <c r="A7" s="58" t="s">
        <v>512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513</v>
      </c>
      <c r="B9" s="44"/>
      <c r="C9" s="44"/>
      <c r="D9" s="44"/>
      <c r="E9" s="44"/>
      <c r="F9" s="44"/>
    </row>
    <row r="10" spans="1:6" ht="15" x14ac:dyDescent="0.25">
      <c r="A10" s="58" t="s">
        <v>514</v>
      </c>
      <c r="B10" s="59"/>
      <c r="C10" s="59"/>
      <c r="D10" s="59"/>
      <c r="E10" s="59"/>
      <c r="F10" s="59"/>
    </row>
    <row r="11" spans="1:6" ht="15" x14ac:dyDescent="0.25">
      <c r="A11" s="79" t="s">
        <v>515</v>
      </c>
      <c r="B11" s="59"/>
      <c r="C11" s="59"/>
      <c r="D11" s="59"/>
      <c r="E11" s="59"/>
      <c r="F11" s="59"/>
    </row>
    <row r="12" spans="1:6" ht="15" x14ac:dyDescent="0.25">
      <c r="A12" s="79" t="s">
        <v>516</v>
      </c>
      <c r="B12" s="59"/>
      <c r="C12" s="59"/>
      <c r="D12" s="59"/>
      <c r="E12" s="59"/>
      <c r="F12" s="59"/>
    </row>
    <row r="13" spans="1:6" ht="15" x14ac:dyDescent="0.25">
      <c r="A13" s="79" t="s">
        <v>517</v>
      </c>
      <c r="B13" s="59"/>
      <c r="C13" s="59"/>
      <c r="D13" s="59"/>
      <c r="E13" s="59"/>
      <c r="F13" s="59"/>
    </row>
    <row r="14" spans="1:6" ht="15" x14ac:dyDescent="0.25">
      <c r="A14" s="58" t="s">
        <v>518</v>
      </c>
      <c r="B14" s="59"/>
      <c r="C14" s="59"/>
      <c r="D14" s="59"/>
      <c r="E14" s="59"/>
      <c r="F14" s="59"/>
    </row>
    <row r="15" spans="1:6" ht="15" x14ac:dyDescent="0.25">
      <c r="A15" s="79" t="s">
        <v>515</v>
      </c>
      <c r="B15" s="59"/>
      <c r="C15" s="59"/>
      <c r="D15" s="59"/>
      <c r="E15" s="59"/>
      <c r="F15" s="59"/>
    </row>
    <row r="16" spans="1:6" ht="15" x14ac:dyDescent="0.25">
      <c r="A16" s="79" t="s">
        <v>516</v>
      </c>
      <c r="B16" s="59"/>
      <c r="C16" s="59"/>
      <c r="D16" s="59"/>
      <c r="E16" s="59"/>
      <c r="F16" s="59"/>
    </row>
    <row r="17" spans="1:6" ht="15" x14ac:dyDescent="0.25">
      <c r="A17" s="79" t="s">
        <v>517</v>
      </c>
      <c r="B17" s="59"/>
      <c r="C17" s="59"/>
      <c r="D17" s="59"/>
      <c r="E17" s="59"/>
      <c r="F17" s="59"/>
    </row>
    <row r="18" spans="1:6" ht="15" x14ac:dyDescent="0.25">
      <c r="A18" s="58" t="s">
        <v>519</v>
      </c>
      <c r="B18" s="121"/>
      <c r="C18" s="59"/>
      <c r="D18" s="59"/>
      <c r="E18" s="59"/>
      <c r="F18" s="59"/>
    </row>
    <row r="19" spans="1:6" ht="15" x14ac:dyDescent="0.25">
      <c r="A19" s="58" t="s">
        <v>520</v>
      </c>
      <c r="B19" s="59"/>
      <c r="C19" s="59"/>
      <c r="D19" s="59"/>
      <c r="E19" s="59"/>
      <c r="F19" s="59"/>
    </row>
    <row r="20" spans="1:6" ht="30" x14ac:dyDescent="0.25">
      <c r="A20" s="58" t="s">
        <v>521</v>
      </c>
      <c r="B20" s="122"/>
      <c r="C20" s="122"/>
      <c r="D20" s="122"/>
      <c r="E20" s="122"/>
      <c r="F20" s="122"/>
    </row>
    <row r="21" spans="1:6" ht="30" x14ac:dyDescent="0.25">
      <c r="A21" s="58" t="s">
        <v>522</v>
      </c>
      <c r="B21" s="122"/>
      <c r="C21" s="122"/>
      <c r="D21" s="122"/>
      <c r="E21" s="122"/>
      <c r="F21" s="122"/>
    </row>
    <row r="22" spans="1:6" ht="30" x14ac:dyDescent="0.25">
      <c r="A22" s="58" t="s">
        <v>523</v>
      </c>
      <c r="B22" s="122"/>
      <c r="C22" s="122"/>
      <c r="D22" s="122"/>
      <c r="E22" s="122"/>
      <c r="F22" s="122"/>
    </row>
    <row r="23" spans="1:6" ht="15" x14ac:dyDescent="0.25">
      <c r="A23" s="58" t="s">
        <v>524</v>
      </c>
      <c r="B23" s="122"/>
      <c r="C23" s="122"/>
      <c r="D23" s="122"/>
      <c r="E23" s="122"/>
      <c r="F23" s="122"/>
    </row>
    <row r="24" spans="1:6" ht="15" x14ac:dyDescent="0.25">
      <c r="A24" s="58" t="s">
        <v>525</v>
      </c>
      <c r="B24" s="123"/>
      <c r="C24" s="59"/>
      <c r="D24" s="59"/>
      <c r="E24" s="59"/>
      <c r="F24" s="59"/>
    </row>
    <row r="25" spans="1:6" ht="15" x14ac:dyDescent="0.25">
      <c r="A25" s="58" t="s">
        <v>526</v>
      </c>
      <c r="B25" s="123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527</v>
      </c>
      <c r="B27" s="44"/>
      <c r="C27" s="44"/>
      <c r="D27" s="44"/>
      <c r="E27" s="44"/>
      <c r="F27" s="44"/>
    </row>
    <row r="28" spans="1:6" ht="15" x14ac:dyDescent="0.25">
      <c r="A28" s="58" t="s">
        <v>528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529</v>
      </c>
      <c r="B30" s="44"/>
      <c r="C30" s="44"/>
      <c r="D30" s="44"/>
      <c r="E30" s="44"/>
      <c r="F30" s="44"/>
    </row>
    <row r="31" spans="1:6" ht="15" x14ac:dyDescent="0.25">
      <c r="A31" s="58" t="s">
        <v>514</v>
      </c>
      <c r="B31" s="59"/>
      <c r="C31" s="59"/>
      <c r="D31" s="59"/>
      <c r="E31" s="59"/>
      <c r="F31" s="59"/>
    </row>
    <row r="32" spans="1:6" ht="15" x14ac:dyDescent="0.25">
      <c r="A32" s="58" t="s">
        <v>518</v>
      </c>
      <c r="B32" s="59"/>
      <c r="C32" s="59"/>
      <c r="D32" s="59"/>
      <c r="E32" s="59"/>
      <c r="F32" s="59"/>
    </row>
    <row r="33" spans="1:6" ht="15" x14ac:dyDescent="0.25">
      <c r="A33" s="58" t="s">
        <v>530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531</v>
      </c>
      <c r="B35" s="44"/>
      <c r="C35" s="44"/>
      <c r="D35" s="44"/>
      <c r="E35" s="44"/>
      <c r="F35" s="44"/>
    </row>
    <row r="36" spans="1:6" ht="15" x14ac:dyDescent="0.25">
      <c r="A36" s="58" t="s">
        <v>532</v>
      </c>
      <c r="B36" s="59"/>
      <c r="C36" s="59"/>
      <c r="D36" s="59"/>
      <c r="E36" s="59"/>
      <c r="F36" s="59"/>
    </row>
    <row r="37" spans="1:6" ht="15" x14ac:dyDescent="0.25">
      <c r="A37" s="58" t="s">
        <v>533</v>
      </c>
      <c r="B37" s="59"/>
      <c r="C37" s="59"/>
      <c r="D37" s="59"/>
      <c r="E37" s="59"/>
      <c r="F37" s="59"/>
    </row>
    <row r="38" spans="1:6" ht="15" x14ac:dyDescent="0.25">
      <c r="A38" s="58" t="s">
        <v>534</v>
      </c>
      <c r="B38" s="123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535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536</v>
      </c>
      <c r="B42" s="44"/>
      <c r="C42" s="44"/>
      <c r="D42" s="44"/>
      <c r="E42" s="44"/>
      <c r="F42" s="44"/>
    </row>
    <row r="43" spans="1:6" ht="15" x14ac:dyDescent="0.25">
      <c r="A43" s="58" t="s">
        <v>537</v>
      </c>
      <c r="B43" s="59"/>
      <c r="C43" s="59"/>
      <c r="D43" s="59"/>
      <c r="E43" s="59"/>
      <c r="F43" s="59"/>
    </row>
    <row r="44" spans="1:6" ht="15" x14ac:dyDescent="0.25">
      <c r="A44" s="58" t="s">
        <v>538</v>
      </c>
      <c r="B44" s="59"/>
      <c r="C44" s="59"/>
      <c r="D44" s="59"/>
      <c r="E44" s="59"/>
      <c r="F44" s="59"/>
    </row>
    <row r="45" spans="1:6" ht="15" x14ac:dyDescent="0.25">
      <c r="A45" s="58" t="s">
        <v>539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540</v>
      </c>
      <c r="B47" s="44"/>
      <c r="C47" s="44"/>
      <c r="D47" s="44"/>
      <c r="E47" s="44"/>
      <c r="F47" s="44"/>
    </row>
    <row r="48" spans="1:6" ht="15" x14ac:dyDescent="0.25">
      <c r="A48" s="58" t="s">
        <v>538</v>
      </c>
      <c r="B48" s="122"/>
      <c r="C48" s="122"/>
      <c r="D48" s="122"/>
      <c r="E48" s="122"/>
      <c r="F48" s="122"/>
    </row>
    <row r="49" spans="1:6" ht="15" x14ac:dyDescent="0.25">
      <c r="A49" s="58" t="s">
        <v>539</v>
      </c>
      <c r="B49" s="122"/>
      <c r="C49" s="122"/>
      <c r="D49" s="122"/>
      <c r="E49" s="122"/>
      <c r="F49" s="122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541</v>
      </c>
      <c r="B51" s="44"/>
      <c r="C51" s="44"/>
      <c r="D51" s="44"/>
      <c r="E51" s="44"/>
      <c r="F51" s="44"/>
    </row>
    <row r="52" spans="1:6" ht="15" x14ac:dyDescent="0.25">
      <c r="A52" s="58" t="s">
        <v>538</v>
      </c>
      <c r="B52" s="59"/>
      <c r="C52" s="59"/>
      <c r="D52" s="59"/>
      <c r="E52" s="59"/>
      <c r="F52" s="59"/>
    </row>
    <row r="53" spans="1:6" ht="15" x14ac:dyDescent="0.25">
      <c r="A53" s="58" t="s">
        <v>539</v>
      </c>
      <c r="B53" s="59"/>
      <c r="C53" s="59"/>
      <c r="D53" s="59"/>
      <c r="E53" s="59"/>
      <c r="F53" s="59"/>
    </row>
    <row r="54" spans="1:6" ht="15" x14ac:dyDescent="0.25">
      <c r="A54" s="58" t="s">
        <v>542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543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538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539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544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545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546</v>
      </c>
      <c r="B62" s="123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547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548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549</v>
      </c>
      <c r="B66" s="59"/>
      <c r="C66" s="59"/>
      <c r="D66" s="59"/>
      <c r="E66" s="59"/>
      <c r="F66" s="59"/>
    </row>
    <row r="67" spans="1:6" ht="20.100000000000001" customHeight="1" x14ac:dyDescent="0.25">
      <c r="A67" s="119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2024-03-20T14:35:03Z</cp:lastPrinted>
  <dcterms:created xsi:type="dcterms:W3CDTF">2023-03-16T22:14:51Z</dcterms:created>
  <dcterms:modified xsi:type="dcterms:W3CDTF">2025-02-28T19:55:05Z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