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-120" yWindow="-120" windowWidth="20730" windowHeight="11160"/>
  </bookViews>
  <sheets>
    <sheet name="EAI" sheetId="4" r:id="rId1"/>
    <sheet name="Hoja1" sheetId="5" r:id="rId2"/>
  </sheets>
  <definedNames>
    <definedName name="_xlnm._FilterDatabase" localSheetId="0" hidden="1">EAI!#REF!</definedName>
  </definedNames>
  <calcPr calcId="162913"/>
  <fileRecoveryPr autoRecover="0"/>
</workbook>
</file>

<file path=xl/calcChain.xml><?xml version="1.0" encoding="utf-8"?>
<calcChain xmlns="http://schemas.openxmlformats.org/spreadsheetml/2006/main">
  <c r="C21" i="4" l="1"/>
  <c r="D21" i="4"/>
  <c r="E21" i="4"/>
  <c r="F21" i="4"/>
  <c r="B21" i="4"/>
  <c r="D26" i="5" l="1"/>
  <c r="E26" i="5" s="1"/>
  <c r="H26" i="5" s="1"/>
  <c r="D25" i="5"/>
  <c r="E25" i="5" s="1"/>
  <c r="H25" i="5" s="1"/>
  <c r="D23" i="5"/>
  <c r="E23" i="5" s="1"/>
  <c r="H23" i="5" s="1"/>
  <c r="D22" i="5"/>
  <c r="E22" i="5" s="1"/>
  <c r="H22" i="5" s="1"/>
  <c r="E19" i="5"/>
  <c r="H19" i="5" s="1"/>
  <c r="E20" i="5"/>
  <c r="H20" i="5" s="1"/>
  <c r="E21" i="5"/>
  <c r="H21" i="5" s="1"/>
  <c r="E24" i="5"/>
  <c r="E27" i="5"/>
  <c r="E18" i="5"/>
  <c r="H18" i="5" s="1"/>
  <c r="D21" i="5"/>
  <c r="D18" i="5"/>
  <c r="H24" i="5"/>
  <c r="H27" i="5"/>
  <c r="F29" i="5"/>
  <c r="C29" i="5"/>
  <c r="G8" i="5"/>
  <c r="D29" i="5" l="1"/>
  <c r="E29" i="5"/>
  <c r="E40" i="4"/>
  <c r="G41" i="4"/>
  <c r="G17" i="4"/>
  <c r="C40" i="4" l="1"/>
  <c r="D40" i="4"/>
  <c r="F40" i="4"/>
  <c r="G40" i="4"/>
  <c r="B40" i="4"/>
  <c r="G24" i="4"/>
  <c r="G25" i="4"/>
  <c r="G26" i="4"/>
  <c r="G27" i="4"/>
  <c r="G28" i="4"/>
  <c r="G29" i="4"/>
  <c r="G23" i="4"/>
  <c r="G22" i="4"/>
  <c r="G7" i="4"/>
  <c r="G8" i="4"/>
  <c r="G9" i="4"/>
  <c r="G10" i="4"/>
  <c r="G11" i="4"/>
  <c r="G12" i="4"/>
  <c r="G13" i="4"/>
  <c r="G14" i="4"/>
  <c r="G6" i="4"/>
  <c r="G16" i="4"/>
  <c r="G5" i="4"/>
  <c r="F16" i="4"/>
  <c r="B16" i="4"/>
</calcChain>
</file>

<file path=xl/sharedStrings.xml><?xml version="1.0" encoding="utf-8"?>
<sst xmlns="http://schemas.openxmlformats.org/spreadsheetml/2006/main" count="66" uniqueCount="39">
  <si>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</si>
  <si>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</si>
  <si>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</si>
  <si>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</si>
  <si>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</si>
  <si>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</si>
  <si>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</si>
  <si>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</si>
  <si>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</si>
  <si>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</si>
  <si>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</si>
  <si>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</si>
  <si>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</si>
  <si>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</si>
  <si>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</si>
  <si>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</si>
  <si>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</si>
  <si>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</si>
  <si>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</si>
  <si>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</si>
  <si>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</si>
  <si>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</si>
  <si>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</si>
  <si>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</si>
  <si>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</si>
  <si>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</si>
  <si>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</si>
  <si>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</si>
  <si>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</si>
  <si>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</si>
  <si>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</si>
  <si>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</si>
  <si>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</si>
  <si>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</si>
  <si>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</si>
  <si>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</si>
  <si>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</si>
  <si>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</si>
  <si>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Apaseo el Grande, Gto.
Estado Analítico de Ingresos
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</si>
</sst>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2" fontId="3" fillId="0" borderId="9" xfId="8" applyNumberFormat="1" applyFont="1" applyBorder="1" applyAlignment="1" applyProtection="1">
      <alignment vertical="top"/>
      <protection locked="0"/>
    </xf>
    <xf numFmtId="2" fontId="3" fillId="0" borderId="11" xfId="8" applyNumberFormat="1" applyFont="1" applyBorder="1" applyAlignment="1" applyProtection="1">
      <alignment vertical="top"/>
      <protection locked="0"/>
    </xf>
    <xf numFmtId="2" fontId="3" fillId="0" borderId="10" xfId="8" applyNumberFormat="1" applyFont="1" applyBorder="1" applyAlignment="1" applyProtection="1">
      <alignment vertical="top"/>
      <protection locked="0"/>
    </xf>
    <xf numFmtId="2" fontId="7" fillId="0" borderId="4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2" fontId="8" fillId="0" borderId="9" xfId="8" applyNumberFormat="1" applyFont="1" applyBorder="1" applyAlignment="1" applyProtection="1">
      <alignment vertical="top"/>
      <protection locked="0"/>
    </xf>
    <xf numFmtId="2" fontId="7" fillId="0" borderId="11" xfId="8" applyNumberFormat="1" applyFont="1" applyBorder="1" applyAlignment="1" applyProtection="1">
      <alignment vertical="top"/>
      <protection locked="0"/>
    </xf>
    <xf numFmtId="2" fontId="8" fillId="0" borderId="11" xfId="8" applyNumberFormat="1" applyFont="1" applyBorder="1" applyAlignment="1" applyProtection="1">
      <alignment vertical="top"/>
      <protection locked="0"/>
    </xf>
    <xf numFmtId="2" fontId="7" fillId="0" borderId="8" xfId="8" applyNumberFormat="1" applyFont="1" applyBorder="1" applyAlignment="1" applyProtection="1">
      <alignment vertical="top"/>
      <protection locked="0"/>
    </xf>
    <xf numFmtId="2" fontId="8" fillId="0" borderId="5" xfId="8" applyNumberFormat="1" applyFont="1" applyBorder="1" applyAlignment="1" applyProtection="1">
      <alignment vertical="top"/>
      <protection locked="0"/>
    </xf>
    <xf numFmtId="2" fontId="8" fillId="0" borderId="7" xfId="8" applyNumberFormat="1" applyFont="1" applyBorder="1" applyAlignment="1" applyProtection="1">
      <alignment vertical="top"/>
      <protection locked="0"/>
    </xf>
    <xf numFmtId="2" fontId="7" fillId="0" borderId="10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0" fillId="0" borderId="0" xfId="0" applyNumberFormat="1"/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J28" sqref="J2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7" t="s">
        <v>38</v>
      </c>
      <c r="B1" s="48"/>
      <c r="C1" s="48"/>
      <c r="D1" s="48"/>
      <c r="E1" s="48"/>
      <c r="F1" s="48"/>
      <c r="G1" s="49"/>
    </row>
    <row r="2" spans="1:7" s="3" customFormat="1" x14ac:dyDescent="0.2">
      <c r="A2" s="23"/>
      <c r="B2" s="52" t="s">
        <v>0</v>
      </c>
      <c r="C2" s="53"/>
      <c r="D2" s="53"/>
      <c r="E2" s="53"/>
      <c r="F2" s="54"/>
      <c r="G2" s="50" t="s">
        <v>7</v>
      </c>
    </row>
    <row r="3" spans="1:7" s="1" customFormat="1" ht="24.95" customHeight="1" x14ac:dyDescent="0.2">
      <c r="A3" s="2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7" s="1" customFormat="1" x14ac:dyDescent="0.2">
      <c r="A4" s="2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6" t="s">
        <v>14</v>
      </c>
      <c r="B5" s="31">
        <v>80900585.540000007</v>
      </c>
      <c r="C5" s="31">
        <v>26850347.990000002</v>
      </c>
      <c r="D5" s="31">
        <v>107750933.53</v>
      </c>
      <c r="E5" s="31">
        <v>107750933.53</v>
      </c>
      <c r="F5" s="31">
        <v>107750933.53</v>
      </c>
      <c r="G5" s="35">
        <f>F5-B5</f>
        <v>26850347.989999995</v>
      </c>
    </row>
    <row r="6" spans="1:7" x14ac:dyDescent="0.2">
      <c r="A6" s="27" t="s">
        <v>15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6">
        <f>F6-B6</f>
        <v>0</v>
      </c>
    </row>
    <row r="7" spans="1:7" x14ac:dyDescent="0.2">
      <c r="A7" s="26" t="s">
        <v>16</v>
      </c>
      <c r="B7" s="32">
        <v>393413.14</v>
      </c>
      <c r="C7" s="32">
        <v>-393413.14</v>
      </c>
      <c r="D7" s="32">
        <v>0</v>
      </c>
      <c r="E7" s="32">
        <v>0</v>
      </c>
      <c r="F7" s="32">
        <v>0</v>
      </c>
      <c r="G7" s="36">
        <f t="shared" ref="G7:G14" si="0">F7-B7</f>
        <v>-393413.14</v>
      </c>
    </row>
    <row r="8" spans="1:7" x14ac:dyDescent="0.2">
      <c r="A8" s="26" t="s">
        <v>17</v>
      </c>
      <c r="B8" s="32">
        <v>20592405</v>
      </c>
      <c r="C8" s="32">
        <v>5803018.75</v>
      </c>
      <c r="D8" s="32">
        <v>26395423.75</v>
      </c>
      <c r="E8" s="32">
        <v>26395423.75</v>
      </c>
      <c r="F8" s="32">
        <v>26395423.75</v>
      </c>
      <c r="G8" s="36">
        <f t="shared" si="0"/>
        <v>5803018.75</v>
      </c>
    </row>
    <row r="9" spans="1:7" x14ac:dyDescent="0.2">
      <c r="A9" s="26" t="s">
        <v>18</v>
      </c>
      <c r="B9" s="32">
        <v>1839755.82</v>
      </c>
      <c r="C9" s="32">
        <v>6604870.0099999998</v>
      </c>
      <c r="D9" s="32">
        <v>8444625.8300000001</v>
      </c>
      <c r="E9" s="32">
        <v>8444625.8300000001</v>
      </c>
      <c r="F9" s="32">
        <v>8444625.8399999999</v>
      </c>
      <c r="G9" s="36">
        <f t="shared" si="0"/>
        <v>6604870.0199999996</v>
      </c>
    </row>
    <row r="10" spans="1:7" x14ac:dyDescent="0.2">
      <c r="A10" s="27" t="s">
        <v>19</v>
      </c>
      <c r="B10" s="32">
        <v>1941543.59</v>
      </c>
      <c r="C10" s="32">
        <v>4767282.8</v>
      </c>
      <c r="D10" s="32">
        <v>6708826.3899999997</v>
      </c>
      <c r="E10" s="32">
        <v>6708826.3899999997</v>
      </c>
      <c r="F10" s="32">
        <v>6708826.3899999997</v>
      </c>
      <c r="G10" s="36">
        <f t="shared" si="0"/>
        <v>4767282.8</v>
      </c>
    </row>
    <row r="11" spans="1:7" x14ac:dyDescent="0.2">
      <c r="A11" s="26" t="s">
        <v>20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6">
        <f t="shared" si="0"/>
        <v>0</v>
      </c>
    </row>
    <row r="12" spans="1:7" ht="22.5" x14ac:dyDescent="0.2">
      <c r="A12" s="26" t="s">
        <v>21</v>
      </c>
      <c r="B12" s="32">
        <v>274456210.75</v>
      </c>
      <c r="C12" s="32">
        <v>66999942.109999999</v>
      </c>
      <c r="D12" s="32">
        <v>341456152.86000001</v>
      </c>
      <c r="E12" s="32">
        <v>341456152.86000001</v>
      </c>
      <c r="F12" s="32">
        <v>341456152.85000002</v>
      </c>
      <c r="G12" s="36">
        <f t="shared" si="0"/>
        <v>66999942.100000024</v>
      </c>
    </row>
    <row r="13" spans="1:7" ht="22.5" x14ac:dyDescent="0.2">
      <c r="A13" s="26" t="s">
        <v>22</v>
      </c>
      <c r="B13" s="32">
        <v>0</v>
      </c>
      <c r="C13" s="32">
        <v>264861053.82999998</v>
      </c>
      <c r="D13" s="32">
        <v>264861053.82999998</v>
      </c>
      <c r="E13" s="32">
        <v>264861053.83000001</v>
      </c>
      <c r="F13" s="32">
        <v>264861053.83000001</v>
      </c>
      <c r="G13" s="36">
        <f t="shared" si="0"/>
        <v>264861053.83000001</v>
      </c>
    </row>
    <row r="14" spans="1:7" x14ac:dyDescent="0.2">
      <c r="A14" s="26" t="s">
        <v>23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6">
        <f t="shared" si="0"/>
        <v>0</v>
      </c>
    </row>
    <row r="15" spans="1:7" x14ac:dyDescent="0.2">
      <c r="B15" s="33"/>
      <c r="C15" s="33"/>
      <c r="D15" s="33"/>
      <c r="E15" s="33"/>
      <c r="F15" s="33"/>
      <c r="G15" s="37"/>
    </row>
    <row r="16" spans="1:7" x14ac:dyDescent="0.2">
      <c r="A16" s="9" t="s">
        <v>24</v>
      </c>
      <c r="B16" s="34">
        <f>SUM(B5:B15)</f>
        <v>380123913.84000003</v>
      </c>
      <c r="C16" s="34">
        <v>375493102.34999996</v>
      </c>
      <c r="D16" s="34">
        <v>755617016.19000006</v>
      </c>
      <c r="E16" s="34">
        <v>755617016.19000006</v>
      </c>
      <c r="F16" s="34">
        <f t="shared" ref="F16:G16" si="1">SUM(F5:F15)</f>
        <v>755617016.19000006</v>
      </c>
      <c r="G16" s="34">
        <f t="shared" si="1"/>
        <v>375493102.35000002</v>
      </c>
    </row>
    <row r="17" spans="1:7" x14ac:dyDescent="0.2">
      <c r="A17" s="13"/>
      <c r="B17" s="14"/>
      <c r="C17" s="14"/>
      <c r="D17" s="14"/>
      <c r="E17" s="15" t="s">
        <v>25</v>
      </c>
      <c r="F17" s="16"/>
      <c r="G17" s="12">
        <f>G16</f>
        <v>375493102.35000002</v>
      </c>
    </row>
    <row r="18" spans="1:7" ht="10.5" customHeight="1" x14ac:dyDescent="0.2">
      <c r="A18" s="21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2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2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9" t="s">
        <v>27</v>
      </c>
      <c r="B21" s="38">
        <f>SUM(B22:B29)</f>
        <v>380123913.84000003</v>
      </c>
      <c r="C21" s="38">
        <f t="shared" ref="C21:F21" si="2">SUM(C22:C29)</f>
        <v>375493102.34999996</v>
      </c>
      <c r="D21" s="38">
        <f t="shared" si="2"/>
        <v>755617016.19000006</v>
      </c>
      <c r="E21" s="38">
        <f t="shared" si="2"/>
        <v>755617016.19000006</v>
      </c>
      <c r="F21" s="38">
        <f t="shared" si="2"/>
        <v>755617016.19000006</v>
      </c>
      <c r="G21" s="38">
        <v>375493102.35000002</v>
      </c>
    </row>
    <row r="22" spans="1:7" x14ac:dyDescent="0.2">
      <c r="A22" s="29" t="s">
        <v>14</v>
      </c>
      <c r="B22" s="39">
        <v>80900585.540000007</v>
      </c>
      <c r="C22" s="39">
        <v>26850347.990000002</v>
      </c>
      <c r="D22" s="39">
        <v>107750933.53</v>
      </c>
      <c r="E22" s="39">
        <v>107750933.53</v>
      </c>
      <c r="F22" s="39">
        <v>107750933.53</v>
      </c>
      <c r="G22" s="39">
        <f>F22-B22</f>
        <v>26850347.989999995</v>
      </c>
    </row>
    <row r="23" spans="1:7" x14ac:dyDescent="0.2">
      <c r="A23" s="29" t="s">
        <v>15</v>
      </c>
      <c r="B23" s="39">
        <v>0</v>
      </c>
      <c r="C23" s="32">
        <v>0</v>
      </c>
      <c r="D23" s="32">
        <v>0</v>
      </c>
      <c r="E23" s="39">
        <v>0</v>
      </c>
      <c r="F23" s="39">
        <v>0</v>
      </c>
      <c r="G23" s="39">
        <f>F23-B23</f>
        <v>0</v>
      </c>
    </row>
    <row r="24" spans="1:7" x14ac:dyDescent="0.2">
      <c r="A24" s="29" t="s">
        <v>16</v>
      </c>
      <c r="B24" s="39">
        <v>393413.14</v>
      </c>
      <c r="C24" s="32">
        <v>-393413.14</v>
      </c>
      <c r="D24" s="32">
        <v>0</v>
      </c>
      <c r="E24" s="39">
        <v>0</v>
      </c>
      <c r="F24" s="39">
        <v>0</v>
      </c>
      <c r="G24" s="39">
        <f>F24-B24</f>
        <v>-393413.14</v>
      </c>
    </row>
    <row r="25" spans="1:7" x14ac:dyDescent="0.2">
      <c r="A25" s="29" t="s">
        <v>17</v>
      </c>
      <c r="B25" s="39">
        <v>20592405</v>
      </c>
      <c r="C25" s="32">
        <v>5803018.75</v>
      </c>
      <c r="D25" s="32">
        <v>26395423.75</v>
      </c>
      <c r="E25" s="39">
        <v>26395423.75</v>
      </c>
      <c r="F25" s="39">
        <v>26395423.75</v>
      </c>
      <c r="G25" s="39">
        <f t="shared" ref="G25:G29" si="3">F25-B25</f>
        <v>5803018.75</v>
      </c>
    </row>
    <row r="26" spans="1:7" x14ac:dyDescent="0.2">
      <c r="A26" s="29" t="s">
        <v>28</v>
      </c>
      <c r="B26" s="39">
        <v>1839755.82</v>
      </c>
      <c r="C26" s="32">
        <v>6604870.0099999998</v>
      </c>
      <c r="D26" s="32">
        <v>8444625.8300000001</v>
      </c>
      <c r="E26" s="39">
        <v>8444625.8300000001</v>
      </c>
      <c r="F26" s="39">
        <v>8444625.8399999999</v>
      </c>
      <c r="G26" s="39">
        <f t="shared" si="3"/>
        <v>6604870.0199999996</v>
      </c>
    </row>
    <row r="27" spans="1:7" x14ac:dyDescent="0.2">
      <c r="A27" s="29" t="s">
        <v>29</v>
      </c>
      <c r="B27" s="39">
        <v>1941543.59</v>
      </c>
      <c r="C27" s="32">
        <v>4767282.8</v>
      </c>
      <c r="D27" s="32">
        <v>6708826.3899999997</v>
      </c>
      <c r="E27" s="39">
        <v>6708826.3899999997</v>
      </c>
      <c r="F27" s="39">
        <v>6708826.3899999997</v>
      </c>
      <c r="G27" s="39">
        <f t="shared" si="3"/>
        <v>4767282.8</v>
      </c>
    </row>
    <row r="28" spans="1:7" ht="22.5" x14ac:dyDescent="0.2">
      <c r="A28" s="29" t="s">
        <v>30</v>
      </c>
      <c r="B28" s="39">
        <v>274456210.75</v>
      </c>
      <c r="C28" s="32">
        <v>66999942.109999999</v>
      </c>
      <c r="D28" s="32">
        <v>341456152.86000001</v>
      </c>
      <c r="E28" s="39">
        <v>341456152.86000001</v>
      </c>
      <c r="F28" s="39">
        <v>341456152.85000002</v>
      </c>
      <c r="G28" s="39">
        <f t="shared" si="3"/>
        <v>66999942.100000024</v>
      </c>
    </row>
    <row r="29" spans="1:7" ht="22.5" x14ac:dyDescent="0.2">
      <c r="A29" s="29" t="s">
        <v>22</v>
      </c>
      <c r="B29" s="39">
        <v>0</v>
      </c>
      <c r="C29" s="32">
        <v>264861053.82999998</v>
      </c>
      <c r="D29" s="32">
        <v>264861053.82999998</v>
      </c>
      <c r="E29" s="39">
        <v>264861053.83000001</v>
      </c>
      <c r="F29" s="39">
        <v>264861053.83000001</v>
      </c>
      <c r="G29" s="39">
        <f t="shared" si="3"/>
        <v>264861053.83000001</v>
      </c>
    </row>
    <row r="30" spans="1:7" x14ac:dyDescent="0.2">
      <c r="A30" s="29"/>
      <c r="B30" s="39"/>
      <c r="C30" s="39"/>
      <c r="D30" s="39"/>
      <c r="E30" s="39"/>
      <c r="F30" s="39"/>
      <c r="G30" s="39"/>
    </row>
    <row r="31" spans="1:7" ht="33.75" x14ac:dyDescent="0.2">
      <c r="A31" s="30" t="s">
        <v>37</v>
      </c>
      <c r="B31" s="40">
        <v>0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</row>
    <row r="32" spans="1:7" x14ac:dyDescent="0.2">
      <c r="A32" s="29" t="s">
        <v>15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</row>
    <row r="33" spans="1:7" x14ac:dyDescent="0.2">
      <c r="A33" s="29" t="s">
        <v>31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</row>
    <row r="34" spans="1:7" ht="22.5" x14ac:dyDescent="0.2">
      <c r="A34" s="29" t="s">
        <v>32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</row>
    <row r="35" spans="1:7" ht="22.5" x14ac:dyDescent="0.2">
      <c r="A35" s="29" t="s">
        <v>22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</row>
    <row r="36" spans="1:7" x14ac:dyDescent="0.2">
      <c r="A36" s="10"/>
      <c r="B36" s="39"/>
      <c r="C36" s="39"/>
      <c r="D36" s="39"/>
      <c r="E36" s="39"/>
      <c r="F36" s="39"/>
      <c r="G36" s="39"/>
    </row>
    <row r="37" spans="1:7" x14ac:dyDescent="0.2">
      <c r="A37" s="20" t="s">
        <v>33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</row>
    <row r="38" spans="1:7" x14ac:dyDescent="0.2">
      <c r="A38" s="29" t="s">
        <v>23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</row>
    <row r="39" spans="1:7" x14ac:dyDescent="0.2">
      <c r="A39" s="29"/>
      <c r="B39" s="40"/>
      <c r="C39" s="40"/>
      <c r="D39" s="40"/>
      <c r="E39" s="40"/>
      <c r="F39" s="40"/>
      <c r="G39" s="40"/>
    </row>
    <row r="40" spans="1:7" x14ac:dyDescent="0.2">
      <c r="A40" s="11" t="s">
        <v>24</v>
      </c>
      <c r="B40" s="34">
        <f>B38+B37+B31+B21</f>
        <v>380123913.84000003</v>
      </c>
      <c r="C40" s="34">
        <f t="shared" ref="C40:G40" si="4">C38+C37+C31+C21</f>
        <v>375493102.34999996</v>
      </c>
      <c r="D40" s="34">
        <f t="shared" si="4"/>
        <v>755617016.19000006</v>
      </c>
      <c r="E40" s="34">
        <f t="shared" si="4"/>
        <v>755617016.19000006</v>
      </c>
      <c r="F40" s="34">
        <f t="shared" si="4"/>
        <v>755617016.19000006</v>
      </c>
      <c r="G40" s="34">
        <f t="shared" si="4"/>
        <v>375493102.35000002</v>
      </c>
    </row>
    <row r="41" spans="1:7" x14ac:dyDescent="0.2">
      <c r="A41" s="13"/>
      <c r="B41" s="41"/>
      <c r="C41" s="41"/>
      <c r="D41" s="41"/>
      <c r="E41" s="42" t="s">
        <v>25</v>
      </c>
      <c r="F41" s="43"/>
      <c r="G41" s="44">
        <f>G40</f>
        <v>375493102.35000002</v>
      </c>
    </row>
    <row r="43" spans="1:7" ht="22.5" x14ac:dyDescent="0.2">
      <c r="A43" s="17" t="s">
        <v>34</v>
      </c>
    </row>
    <row r="44" spans="1:7" x14ac:dyDescent="0.2">
      <c r="A44" s="18" t="s">
        <v>35</v>
      </c>
    </row>
    <row r="45" spans="1:7" x14ac:dyDescent="0.2">
      <c r="A45" s="1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H29"/>
  <sheetViews>
    <sheetView workbookViewId="0">
      <selection activeCell="D18" sqref="D18:E29"/>
    </sheetView>
  </sheetViews>
  <sheetFormatPr baseColWidth="10" defaultRowHeight="11.25" x14ac:dyDescent="0.2"/>
  <cols>
    <col min="3" max="3" width="12.1640625" bestFit="1" customWidth="1"/>
    <col min="4" max="7" width="13.6640625" style="46" bestFit="1" customWidth="1"/>
    <col min="8" max="8" width="12.6640625" bestFit="1" customWidth="1"/>
  </cols>
  <sheetData>
    <row r="8" spans="4:7" x14ac:dyDescent="0.2">
      <c r="D8" s="45">
        <v>627943749.74000001</v>
      </c>
      <c r="E8" s="45">
        <v>755617016.19000006</v>
      </c>
      <c r="G8" s="46">
        <f>E8-D8</f>
        <v>127673266.45000005</v>
      </c>
    </row>
    <row r="17" spans="3:8" ht="33.75" x14ac:dyDescent="0.2">
      <c r="C17" s="4" t="s">
        <v>2</v>
      </c>
      <c r="D17" s="5" t="s">
        <v>3</v>
      </c>
      <c r="E17" s="5" t="s">
        <v>4</v>
      </c>
      <c r="F17" s="5" t="s">
        <v>5</v>
      </c>
    </row>
    <row r="18" spans="3:8" x14ac:dyDescent="0.2">
      <c r="C18">
        <v>80900585.540000007</v>
      </c>
      <c r="D18" s="46">
        <f>15802016.23+11048331.76</f>
        <v>26850347.990000002</v>
      </c>
      <c r="E18" s="46">
        <f>C18+D18</f>
        <v>107750933.53</v>
      </c>
      <c r="F18" s="46">
        <v>107750933.53</v>
      </c>
      <c r="H18" s="46">
        <f>F18-E18</f>
        <v>0</v>
      </c>
    </row>
    <row r="19" spans="3:8" x14ac:dyDescent="0.2">
      <c r="C19">
        <v>0</v>
      </c>
      <c r="D19" s="46">
        <v>0</v>
      </c>
      <c r="E19" s="46">
        <f t="shared" ref="E19:E27" si="0">C19+D19</f>
        <v>0</v>
      </c>
      <c r="F19" s="46">
        <v>0</v>
      </c>
      <c r="H19" s="46">
        <f t="shared" ref="H19:H27" si="1">F19-E19</f>
        <v>0</v>
      </c>
    </row>
    <row r="20" spans="3:8" x14ac:dyDescent="0.2">
      <c r="C20">
        <v>393413.14</v>
      </c>
      <c r="D20" s="46">
        <v>-393413.14</v>
      </c>
      <c r="E20" s="46">
        <f t="shared" si="0"/>
        <v>0</v>
      </c>
      <c r="F20" s="46">
        <v>0</v>
      </c>
      <c r="H20" s="46">
        <f t="shared" si="1"/>
        <v>0</v>
      </c>
    </row>
    <row r="21" spans="3:8" x14ac:dyDescent="0.2">
      <c r="C21">
        <v>20592405</v>
      </c>
      <c r="D21" s="46">
        <f>8189909.79-2386891.04</f>
        <v>5803018.75</v>
      </c>
      <c r="E21" s="46">
        <f t="shared" si="0"/>
        <v>26395423.75</v>
      </c>
      <c r="F21" s="46">
        <v>26395423.75</v>
      </c>
      <c r="H21" s="46">
        <f t="shared" si="1"/>
        <v>0</v>
      </c>
    </row>
    <row r="22" spans="3:8" x14ac:dyDescent="0.2">
      <c r="C22">
        <v>1839755.82</v>
      </c>
      <c r="D22" s="46">
        <f>6657012.83-52142.82</f>
        <v>6604870.0099999998</v>
      </c>
      <c r="E22" s="46">
        <f t="shared" si="0"/>
        <v>8444625.8300000001</v>
      </c>
      <c r="F22" s="46">
        <v>8444625.8300000001</v>
      </c>
      <c r="H22" s="46">
        <f t="shared" si="1"/>
        <v>0</v>
      </c>
    </row>
    <row r="23" spans="3:8" x14ac:dyDescent="0.2">
      <c r="C23">
        <v>1941543.59</v>
      </c>
      <c r="D23" s="46">
        <f>2937668.48+3298448.56-1468834.24</f>
        <v>4767282.8</v>
      </c>
      <c r="E23" s="46">
        <f t="shared" si="0"/>
        <v>6708826.3899999997</v>
      </c>
      <c r="F23" s="46">
        <v>6708826.3899999997</v>
      </c>
      <c r="H23" s="46">
        <f t="shared" si="1"/>
        <v>0</v>
      </c>
    </row>
    <row r="24" spans="3:8" x14ac:dyDescent="0.2">
      <c r="C24">
        <v>0</v>
      </c>
      <c r="D24" s="46">
        <v>0</v>
      </c>
      <c r="E24" s="46">
        <f t="shared" si="0"/>
        <v>0</v>
      </c>
      <c r="F24" s="46">
        <v>0</v>
      </c>
      <c r="H24" s="46">
        <f t="shared" si="1"/>
        <v>0</v>
      </c>
    </row>
    <row r="25" spans="3:8" x14ac:dyDescent="0.2">
      <c r="C25">
        <v>274456210.75</v>
      </c>
      <c r="D25" s="46">
        <f>48008298.29+18991643.82</f>
        <v>66999942.109999999</v>
      </c>
      <c r="E25" s="46">
        <f t="shared" si="0"/>
        <v>341456152.86000001</v>
      </c>
      <c r="F25" s="46">
        <v>341456152.86000001</v>
      </c>
      <c r="H25" s="46">
        <f t="shared" si="1"/>
        <v>0</v>
      </c>
    </row>
    <row r="26" spans="3:8" x14ac:dyDescent="0.2">
      <c r="C26">
        <v>0</v>
      </c>
      <c r="D26" s="46">
        <f>166257563.34+98603490.49</f>
        <v>264861053.82999998</v>
      </c>
      <c r="E26" s="46">
        <f t="shared" si="0"/>
        <v>264861053.82999998</v>
      </c>
      <c r="F26" s="46">
        <v>264861053.83000001</v>
      </c>
      <c r="H26" s="46">
        <f t="shared" si="1"/>
        <v>0</v>
      </c>
    </row>
    <row r="27" spans="3:8" x14ac:dyDescent="0.2">
      <c r="C27">
        <v>0</v>
      </c>
      <c r="D27" s="46">
        <v>0</v>
      </c>
      <c r="E27" s="46">
        <f t="shared" si="0"/>
        <v>0</v>
      </c>
      <c r="F27" s="46">
        <v>0</v>
      </c>
      <c r="H27" s="46">
        <f t="shared" si="1"/>
        <v>0</v>
      </c>
    </row>
    <row r="29" spans="3:8" x14ac:dyDescent="0.2">
      <c r="C29">
        <f>SUM(C18:C28)</f>
        <v>380123913.84000003</v>
      </c>
      <c r="D29">
        <f t="shared" ref="D29:F29" si="2">SUM(D18:D28)</f>
        <v>375493102.34999996</v>
      </c>
      <c r="E29">
        <f t="shared" si="2"/>
        <v>755617016.19000006</v>
      </c>
      <c r="F29">
        <f t="shared" si="2"/>
        <v>755617016.19000006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2012-12-11T20:48:19Z</dcterms:created>
  <dcterms:modified xsi:type="dcterms:W3CDTF">2025-02-28T19:31:37Z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