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DFC66495-DF92-446E-AA6D-DF5E896E2253}" xr6:coauthVersionLast="47" xr6:coauthVersionMax="47" xr10:uidLastSave="{00000000-0000-0000-0000-000000000000}"/>
  <bookViews>
    <workbookView xWindow="-120" yWindow="-120" windowWidth="38640" windowHeight="21120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E35" i="6"/>
  <c r="D13" i="10"/>
  <c r="G13" i="10" s="1"/>
  <c r="D11" i="10"/>
  <c r="D10" i="10"/>
  <c r="B12" i="10"/>
  <c r="C12" i="10"/>
  <c r="E12" i="10"/>
  <c r="F12" i="10"/>
  <c r="G11" i="10"/>
  <c r="D13" i="9"/>
  <c r="G13" i="9" s="1"/>
  <c r="D10" i="8"/>
  <c r="G10" i="8" s="1"/>
  <c r="D12" i="10" l="1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A2" i="20"/>
  <c r="G7" i="19"/>
  <c r="F7" i="19"/>
  <c r="E7" i="19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F29" i="19" l="1"/>
  <c r="G29" i="19"/>
  <c r="C30" i="20"/>
  <c r="D30" i="20"/>
  <c r="E29" i="19"/>
  <c r="G28" i="22"/>
  <c r="E28" i="22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 s="1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28" i="6"/>
  <c r="E16" i="6"/>
  <c r="D75" i="6"/>
  <c r="D67" i="6"/>
  <c r="D59" i="6"/>
  <c r="D54" i="6"/>
  <c r="D45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D41" i="6" l="1"/>
  <c r="C65" i="6"/>
  <c r="G75" i="6"/>
  <c r="C41" i="6"/>
  <c r="C70" i="6" s="1"/>
  <c r="E47" i="2"/>
  <c r="E59" i="2" s="1"/>
  <c r="G28" i="6"/>
  <c r="F29" i="8"/>
  <c r="C9" i="9"/>
  <c r="E29" i="8"/>
  <c r="G146" i="7"/>
  <c r="G71" i="7"/>
  <c r="G28" i="7"/>
  <c r="C9" i="7"/>
  <c r="F47" i="2"/>
  <c r="F59" i="2" s="1"/>
  <c r="F81" i="2" s="1"/>
  <c r="E79" i="2"/>
  <c r="E81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F70" i="6"/>
  <c r="G45" i="6"/>
  <c r="G65" i="6" s="1"/>
  <c r="G16" i="6"/>
  <c r="G37" i="6"/>
  <c r="D70" i="6" l="1"/>
  <c r="G41" i="6"/>
  <c r="G70" i="6" s="1"/>
  <c r="C77" i="9"/>
  <c r="G77" i="9"/>
  <c r="E77" i="9"/>
  <c r="D77" i="9"/>
  <c r="G9" i="7"/>
  <c r="C159" i="7"/>
  <c r="B77" i="9"/>
  <c r="F77" i="9"/>
  <c r="D159" i="7"/>
  <c r="G84" i="7"/>
  <c r="G42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4" i="10"/>
  <c r="G12" i="10" s="1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9" i="10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<sst xmlns="http://schemas.openxmlformats.org/spreadsheetml/2006/main" count="1019" uniqueCount="609">
  <si>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</si>
  <si>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</si>
  <si>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</si>
  <si>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</si>
  <si>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</si>
  <si>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</si>
  <si>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</si>
  <si>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</si>
  <si>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</si>
  <si>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</si>
  <si>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</si>
  <si>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</si>
  <si>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</si>
  <si>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</si>
  <si>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</si>
  <si>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</si>
  <si>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</si>
  <si>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</si>
  <si>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</si>
  <si>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</si>
  <si>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</si>
  <si>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</si>
  <si>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</si>
  <si>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</si>
  <si>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</si>
  <si>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</si>
  <si>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</si>
  <si>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</si>
  <si>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</si>
  <si>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</si>
  <si>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</si>
  <si>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</si>
  <si>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</si>
  <si>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</si>
  <si>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</si>
  <si>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</si>
  <si>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</si>
  <si>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</si>
  <si>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</si>
  <si>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</si>
  <si>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</si>
  <si>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</si>
  <si>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</si>
  <si>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</si>
  <si>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</si>
  <si>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</si>
  <si>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</si>
  <si>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</si>
  <si>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</si>
  <si>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</si>
  <si>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</si>
  <si>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</si>
  <si>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</si>
  <si>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</si>
  <si>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</si>
  <si>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</si>
  <si>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</si>
  <si>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</si>
  <si>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</si>
  <si>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</si>
  <si>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</si>
  <si>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</si>
  <si>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</si>
  <si>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</si>
  <si>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</si>
  <si>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</si>
  <si>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</si>
  <si>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</si>
  <si>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</si>
  <si>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</si>
  <si>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</si>
  <si>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</si>
  <si>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</si>
  <si>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</si>
  <si>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</si>
  <si>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</si>
  <si>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</si>
  <si>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</si>
  <si>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</si>
  <si>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</si>
  <si>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</si>
  <si>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</si>
  <si>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</si>
  <si>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</si>
  <si>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</si>
  <si>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</si>
  <si>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</si>
  <si>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</si>
  <si>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</si>
  <si>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</si>
  <si>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</si>
  <si>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</si>
  <si>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</si>
  <si>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</si>
  <si>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</si>
  <si>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</si>
  <si>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</si>
  <si>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</si>
  <si>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</si>
  <si>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</si>
  <si>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</si>
  <si>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</si>
  <si>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</si>
  <si>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</si>
  <si>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</si>
  <si>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</si>
  <si>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</si>
  <si>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</si>
  <si>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</si>
  <si>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</si>
  <si>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</si>
  <si>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</si>
  <si>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</si>
  <si>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</si>
  <si>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</si>
  <si>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</si>
  <si>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</si>
  <si>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</si>
  <si>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</si>
  <si>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</si>
  <si>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</si>
  <si>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</si>
  <si>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</si>
  <si>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</si>
  <si>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</si>
  <si>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</si>
  <si>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</si>
  <si>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</si>
  <si>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</si>
  <si>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</si>
  <si>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</si>
  <si>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</si>
  <si>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</si>
  <si>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</si>
  <si>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</si>
  <si>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</si>
  <si>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</si>
  <si>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</si>
  <si>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</si>
  <si>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</si>
  <si>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</si>
  <si>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</si>
  <si>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</si>
  <si>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</si>
  <si>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</si>
  <si>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</si>
  <si>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</si>
  <si>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</si>
  <si>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</si>
  <si>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</si>
  <si>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</si>
  <si>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</si>
  <si>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</si>
  <si>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</si>
  <si>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</si>
  <si>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</si>
  <si>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</si>
  <si>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</si>
  <si>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</si>
  <si>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</si>
  <si>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</si>
  <si>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</si>
  <si>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</si>
  <si>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</si>
  <si>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</si>
  <si>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</si>
  <si>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</si>
  <si>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</si>
  <si>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</si>
  <si>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</si>
  <si>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</si>
  <si>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</si>
  <si>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</si>
  <si>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</si>
  <si>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</si>
  <si>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</si>
  <si>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</si>
  <si>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</si>
  <si>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</si>
  <si>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</si>
  <si>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</si>
  <si>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</si>
  <si>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</si>
  <si>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</si>
  <si>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</si>
  <si>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</si>
  <si>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</si>
  <si>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</si>
  <si>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</si>
  <si>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</si>
  <si>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</si>
  <si>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</si>
  <si>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</si>
  <si>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</si>
  <si>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</si>
  <si>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</si>
  <si>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</si>
  <si>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</si>
  <si>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</si>
  <si>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</si>
  <si>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</si>
  <si>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</si>
  <si>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</si>
  <si>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</si>
  <si>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</si>
  <si>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</si>
  <si>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</si>
  <si>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</si>
  <si>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</si>
  <si>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</si>
  <si>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</si>
  <si>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</si>
  <si>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</si>
  <si>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</si>
  <si>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</si>
  <si>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</si>
  <si>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</si>
  <si>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</si>
  <si>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</si>
  <si>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</si>
  <si>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</si>
  <si>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</si>
  <si>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</si>
  <si>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</si>
  <si>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</si>
  <si>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</si>
  <si>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</si>
  <si>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</si>
  <si>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</si>
  <si>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</si>
  <si>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</si>
  <si>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</si>
  <si>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</si>
  <si>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</si>
  <si>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</si>
  <si>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</si>
  <si>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</si>
  <si>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</si>
  <si>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</si>
  <si>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</si>
  <si>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</si>
  <si>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</si>
  <si>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</si>
  <si>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</si>
  <si>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</si>
  <si>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</si>
  <si>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</si>
  <si>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</si>
  <si>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</si>
  <si>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</si>
  <si>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</si>
  <si>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</si>
  <si>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</si>
  <si>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</si>
  <si>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</si>
  <si>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</si>
  <si>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</si>
  <si>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</si>
  <si>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</si>
  <si>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</si>
  <si>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</si>
  <si>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</si>
  <si>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</si>
  <si>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</si>
  <si>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</si>
  <si>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</si>
  <si>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</si>
  <si>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</si>
  <si>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</si>
  <si>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</si>
  <si>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</si>
  <si>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</si>
  <si>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</si>
  <si>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</si>
  <si>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</si>
  <si>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</si>
  <si>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</si>
  <si>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</si>
  <si>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</si>
  <si>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</si>
  <si>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</si>
  <si>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</si>
  <si>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</si>
  <si>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</si>
  <si>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</si>
  <si>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</si>
  <si>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</si>
  <si>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</si>
  <si>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</si>
  <si>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</si>
  <si>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</si>
  <si>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</si>
  <si>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</si>
  <si>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</si>
  <si>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</si>
  <si>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</si>
  <si>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</si>
  <si>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</si>
  <si>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</si>
  <si>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</si>
  <si>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</si>
  <si>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</si>
  <si>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</si>
  <si>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</si>
  <si>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</si>
  <si>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</si>
  <si>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</si>
  <si>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</si>
  <si>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</si>
  <si>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</si>
  <si>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</si>
  <si>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</si>
  <si>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</si>
  <si>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</si>
  <si>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</si>
  <si>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</si>
  <si>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</si>
  <si>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</si>
  <si>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</si>
  <si>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</si>
  <si>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</si>
  <si>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</si>
  <si>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</si>
  <si>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</si>
  <si>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</si>
  <si>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</si>
  <si>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</si>
  <si>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</si>
  <si>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</si>
  <si>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</si>
  <si>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</si>
  <si>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</si>
  <si>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</si>
  <si>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</si>
  <si>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</si>
  <si>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</si>
  <si>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</si>
  <si>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</si>
  <si>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</si>
  <si>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</si>
  <si>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</si>
  <si>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</si>
  <si>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</si>
  <si>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</si>
  <si>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</si>
  <si>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</si>
  <si>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</si>
  <si>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</si>
  <si>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</si>
  <si>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</si>
  <si>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</si>
  <si>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</si>
  <si>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</si>
  <si>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</si>
  <si>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</si>
  <si>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</si>
  <si>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</si>
  <si>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</si>
  <si>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</si>
  <si>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</si>
  <si>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</si>
  <si>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</si>
  <si>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</si>
  <si>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</si>
  <si>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</si>
  <si>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</si>
  <si>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</si>
  <si>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</si>
  <si>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</si>
  <si>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</si>
  <si>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</si>
  <si>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</si>
  <si>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</si>
  <si>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</si>
  <si>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</si>
  <si>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</si>
  <si>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</si>
  <si>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</si>
  <si>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</si>
  <si>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</si>
  <si>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</si>
  <si>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</si>
  <si>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</si>
  <si>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</si>
  <si>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</si>
  <si>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</si>
  <si>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</si>
  <si>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</si>
  <si>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</si>
  <si>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</si>
  <si>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</si>
  <si>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</si>
  <si>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</si>
  <si>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</si>
  <si>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</si>
  <si>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</si>
  <si>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</si>
  <si>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</si>
  <si>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</si>
  <si>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</si>
  <si>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</si>
  <si>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</si>
  <si>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</si>
  <si>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</si>
  <si>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</si>
  <si>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</si>
  <si>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</si>
  <si>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</si>
  <si>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</si>
  <si>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</si>
  <si>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</si>
  <si>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</si>
  <si>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</si>
  <si>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</si>
  <si>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</si>
  <si>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</si>
  <si>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</si>
  <si>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</si>
  <si>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</si>
  <si>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</si>
  <si>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</si>
  <si>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</si>
  <si>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</si>
  <si>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</si>
  <si>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</si>
  <si>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</si>
  <si>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</si>
  <si>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</si>
  <si>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</si>
  <si>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</si>
  <si>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</si>
  <si>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</si>
  <si>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</si>
  <si>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</si>
  <si>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</si>
  <si>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</si>
  <si>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</si>
  <si>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</si>
  <si>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</si>
  <si>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</si>
  <si>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</si>
  <si>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</si>
  <si>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</si>
  <si>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</si>
  <si>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</si>
  <si>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</si>
  <si>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</si>
  <si>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</si>
  <si>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</si>
  <si>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</si>
  <si>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</si>
  <si>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</si>
  <si>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</si>
  <si>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</si>
  <si>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</si>
  <si>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</si>
  <si>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</si>
  <si>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</si>
  <si>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</si>
  <si>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</si>
  <si>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</si>
  <si>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</si>
  <si>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</si>
  <si>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</si>
  <si>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</si>
  <si>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</si>
  <si>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</si>
  <si>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</si>
  <si>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</si>
  <si>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</si>
  <si>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</si>
  <si>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</si>
  <si>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</si>
  <si>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</si>
  <si>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</si>
  <si>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</si>
  <si>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</si>
  <si>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</si>
  <si>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</si>
  <si>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</si>
  <si>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</si>
  <si>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</si>
  <si>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</si>
  <si>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</si>
  <si>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</si>
  <si>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</si>
  <si>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</si>
  <si>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</si>
  <si>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</si>
  <si>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</si>
  <si>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</si>
  <si>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</si>
  <si>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</si>
  <si>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</si>
  <si>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</si>
  <si>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</si>
  <si>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</si>
  <si>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</si>
  <si>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</si>
  <si>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</si>
  <si>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</si>
  <si>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</si>
  <si>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</si>
  <si>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</si>
  <si>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</si>
  <si>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</si>
  <si>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</si>
  <si>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</si>
  <si>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</si>
  <si>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</si>
  <si>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</si>
  <si>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</si>
  <si>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</si>
  <si>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</si>
  <si>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</si>
  <si>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</si>
  <si>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</si>
  <si>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</si>
  <si>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</si>
  <si>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</si>
  <si>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</si>
  <si>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</si>
  <si>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</si>
  <si>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</si>
  <si>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</si>
  <si>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</si>
  <si>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</si>
  <si>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</si>
  <si>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</si>
  <si>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</si>
  <si>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</si>
  <si>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</si>
  <si>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</si>
  <si>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</si>
  <si>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</si>
  <si>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</si>
  <si>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</si>
  <si>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</si>
  <si>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</si>
  <si>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</si>
  <si>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</si>
  <si>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</si>
  <si>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</si>
  <si>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</si>
  <si>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</si>
  <si>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</si>
  <si>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</si>
  <si>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</si>
  <si>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</si>
  <si>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</si>
  <si>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</si>
  <si>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</si>
  <si>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</si>
  <si>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</si>
  <si>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</si>
  <si>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</si>
  <si>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</si>
  <si>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</si>
  <si>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</si>
  <si>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</si>
  <si>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</si>
  <si>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</si>
  <si>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</si>
  <si>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</si>
  <si>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</si>
  <si>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</si>
  <si>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</si>
  <si>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</si>
  <si>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</si>
  <si>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</si>
  <si>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</si>
  <si>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</si>
  <si>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</si>
  <si>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</si>
  <si>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</si>
  <si>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</si>
  <si>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</si>
  <si>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</si>
  <si>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</si>
  <si>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</si>
  <si>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</si>
  <si>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</si>
  <si>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</si>
  <si>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</si>
  <si>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</si>
  <si>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</si>
  <si>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</si>
  <si>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</si>
  <si>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</si>
  <si>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</si>
  <si>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</si>
  <si>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</si>
  <si>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PLANEACION Y DESARROLLO DE APASEO EL GRANDE (a)</t>
  </si>
  <si>
    <t>Año en Cuestión
(2024) (c)</t>
  </si>
  <si>
    <t>2025 (d)</t>
  </si>
  <si>
    <t>2026 (d)</t>
  </si>
  <si>
    <t>2027 3 (d)</t>
  </si>
  <si>
    <t>2029 4 (d)</t>
  </si>
  <si>
    <t>2030 5 (d)</t>
  </si>
  <si>
    <t>Año en Cuestión
2024 (c)</t>
  </si>
  <si>
    <t>2025 1 (d)</t>
  </si>
  <si>
    <t>2026 2 (d)</t>
  </si>
  <si>
    <t>2028 4 (d)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</si>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</sst>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13" zoomScale="75" zoomScaleNormal="75" workbookViewId="0">
      <selection activeCell="E10" sqref="E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1220936.1399999999</v>
      </c>
      <c r="C9" s="47">
        <f>SUM(C10:C16)</f>
        <v>793491.2</v>
      </c>
      <c r="D9" s="46" t="s">
        <v>10</v>
      </c>
      <c r="E9" s="47">
        <f>SUM(E10:E18)</f>
        <v>76469.64</v>
      </c>
      <c r="F9" s="47">
        <f>SUM(F10:F18)</f>
        <v>112131.79999999999</v>
      </c>
    </row>
    <row r="10" spans="1:6" x14ac:dyDescent="0.25">
      <c r="A10" s="48" t="s">
        <v>11</v>
      </c>
      <c r="B10" s="47">
        <v>10000</v>
      </c>
      <c r="C10" s="47">
        <v>10000</v>
      </c>
      <c r="D10" s="48" t="s">
        <v>12</v>
      </c>
      <c r="E10" s="47">
        <v>47645.87</v>
      </c>
      <c r="F10" s="47">
        <v>65829.34</v>
      </c>
    </row>
    <row r="11" spans="1:6" x14ac:dyDescent="0.25">
      <c r="A11" s="48" t="s">
        <v>13</v>
      </c>
      <c r="B11" s="47">
        <v>1210936.1399999999</v>
      </c>
      <c r="C11" s="47">
        <v>783491.2</v>
      </c>
      <c r="D11" s="48" t="s">
        <v>14</v>
      </c>
      <c r="E11" s="47">
        <v>-0.12</v>
      </c>
      <c r="F11" s="47">
        <v>444.08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28823.89</v>
      </c>
      <c r="F16" s="47">
        <v>45858.38</v>
      </c>
    </row>
    <row r="17" spans="1:6" x14ac:dyDescent="0.25">
      <c r="A17" s="46" t="s">
        <v>25</v>
      </c>
      <c r="B17" s="47">
        <f>SUM(B18:B24)</f>
        <v>144.22999999999999</v>
      </c>
      <c r="C17" s="47">
        <f>SUM(C18:C24)</f>
        <v>142.43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144.22999999999999</v>
      </c>
      <c r="C20" s="47">
        <v>142.43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1221080.3699999999</v>
      </c>
      <c r="C47" s="4">
        <f>C9+C17+C25+C31+C37+C38+C41</f>
        <v>793633.63</v>
      </c>
      <c r="D47" s="2" t="s">
        <v>84</v>
      </c>
      <c r="E47" s="4">
        <f>E9+E19+E23+E26+E27+E31+E38+E42</f>
        <v>76469.64</v>
      </c>
      <c r="F47" s="4">
        <f>F9+F19+F23+F26+F27+F31+F38+F42</f>
        <v>112131.79999999999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331999.96999999997</v>
      </c>
      <c r="C53" s="47">
        <v>315759.96000000002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45785.56</v>
      </c>
      <c r="C54" s="47">
        <v>29707.96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-109405.48</v>
      </c>
      <c r="C55" s="47">
        <v>-90939.82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76469.64</v>
      </c>
      <c r="F59" s="4">
        <f>F47+F57</f>
        <v>112131.79999999999</v>
      </c>
    </row>
    <row r="60" spans="1:6" x14ac:dyDescent="0.25">
      <c r="A60" s="3" t="s">
        <v>104</v>
      </c>
      <c r="B60" s="4">
        <f>SUM(B50:B58)</f>
        <v>268380.05</v>
      </c>
      <c r="C60" s="4">
        <f>SUM(C50:C58)</f>
        <v>254528.10000000003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1489460.42</v>
      </c>
      <c r="C62" s="4">
        <f>SUM(C47+C60)</f>
        <v>1048161.73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1412990.78</v>
      </c>
      <c r="F68" s="47">
        <f>SUM(F69:F73)</f>
        <v>936029.93</v>
      </c>
    </row>
    <row r="69" spans="1:6" x14ac:dyDescent="0.25">
      <c r="A69" s="53"/>
      <c r="B69" s="45"/>
      <c r="C69" s="45"/>
      <c r="D69" s="46" t="s">
        <v>112</v>
      </c>
      <c r="E69" s="47">
        <v>471271.56</v>
      </c>
      <c r="F69" s="47">
        <v>0</v>
      </c>
    </row>
    <row r="70" spans="1:6" x14ac:dyDescent="0.25">
      <c r="A70" s="53"/>
      <c r="B70" s="45"/>
      <c r="C70" s="45"/>
      <c r="D70" s="46" t="s">
        <v>113</v>
      </c>
      <c r="E70" s="47">
        <v>941719.22</v>
      </c>
      <c r="F70" s="47">
        <v>936029.93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1412990.78</v>
      </c>
      <c r="F79" s="4">
        <f>F63+F68+F75</f>
        <v>936029.93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1489460.42</v>
      </c>
      <c r="F81" s="4">
        <f>F59+F79</f>
        <v>1048161.73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9 B21:C30 B56:C62 E12:F15 E71:F81 E17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42" sqref="D4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448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593</v>
      </c>
      <c r="C6" s="33" t="s">
        <v>594</v>
      </c>
      <c r="D6" s="33" t="s">
        <v>595</v>
      </c>
      <c r="E6" s="33" t="s">
        <v>596</v>
      </c>
      <c r="F6" s="33" t="s">
        <v>597</v>
      </c>
      <c r="G6" s="33" t="s">
        <v>598</v>
      </c>
    </row>
    <row r="7" spans="1:7" ht="15.75" customHeight="1" x14ac:dyDescent="0.25">
      <c r="A7" s="26" t="s">
        <v>559</v>
      </c>
      <c r="B7" s="119">
        <f>SUM(B8:B19)</f>
        <v>2392130.62</v>
      </c>
      <c r="C7" s="119">
        <f t="shared" ref="C7:G7" si="0">SUM(C8:C19)</f>
        <v>2487815.84</v>
      </c>
      <c r="D7" s="119">
        <f t="shared" si="0"/>
        <v>2587328.4700000002</v>
      </c>
      <c r="E7" s="119">
        <f t="shared" si="0"/>
        <v>2690821.61</v>
      </c>
      <c r="F7" s="119">
        <f t="shared" si="0"/>
        <v>2798454.48</v>
      </c>
      <c r="G7" s="119">
        <f t="shared" si="0"/>
        <v>2910392.66</v>
      </c>
    </row>
    <row r="8" spans="1:7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2392130.62</v>
      </c>
      <c r="C17" s="75">
        <v>2487815.84</v>
      </c>
      <c r="D17" s="75">
        <v>2587328.4700000002</v>
      </c>
      <c r="E17" s="75">
        <v>2690821.61</v>
      </c>
      <c r="F17" s="75">
        <v>2798454.48</v>
      </c>
      <c r="G17" s="75">
        <v>2910392.66</v>
      </c>
    </row>
    <row r="18" spans="1:7" x14ac:dyDescent="0.25">
      <c r="A18" s="58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574</v>
      </c>
      <c r="B20" s="75"/>
      <c r="C20" s="75"/>
      <c r="D20" s="75"/>
      <c r="E20" s="75"/>
      <c r="F20" s="75"/>
      <c r="G20" s="75"/>
    </row>
    <row r="21" spans="1:7" x14ac:dyDescent="0.25">
      <c r="A21" s="3" t="s">
        <v>567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574</v>
      </c>
      <c r="B27" s="76"/>
      <c r="C27" s="76"/>
      <c r="D27" s="76"/>
      <c r="E27" s="76"/>
      <c r="F27" s="76"/>
      <c r="G27" s="76"/>
    </row>
    <row r="28" spans="1:7" x14ac:dyDescent="0.25">
      <c r="A28" s="3" t="s">
        <v>571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573</v>
      </c>
      <c r="B31" s="119">
        <f>B21+B7+B28</f>
        <v>2392130.62</v>
      </c>
      <c r="C31" s="119">
        <f t="shared" ref="C31:G31" si="3">C21+C7+C28</f>
        <v>2487815.84</v>
      </c>
      <c r="D31" s="119">
        <f t="shared" si="3"/>
        <v>2587328.4700000002</v>
      </c>
      <c r="E31" s="119">
        <f t="shared" si="3"/>
        <v>2690821.61</v>
      </c>
      <c r="F31" s="119">
        <f t="shared" si="3"/>
        <v>2798454.48</v>
      </c>
      <c r="G31" s="119">
        <f t="shared" si="3"/>
        <v>2910392.66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I45" sqref="I4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467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599</v>
      </c>
      <c r="C6" s="33" t="s">
        <v>600</v>
      </c>
      <c r="D6" s="33" t="s">
        <v>601</v>
      </c>
      <c r="E6" s="33" t="s">
        <v>596</v>
      </c>
      <c r="F6" s="33" t="s">
        <v>602</v>
      </c>
      <c r="G6" s="33" t="s">
        <v>558</v>
      </c>
    </row>
    <row r="7" spans="1:7" ht="15.75" customHeight="1" x14ac:dyDescent="0.25">
      <c r="A7" s="26" t="s">
        <v>469</v>
      </c>
      <c r="B7" s="119">
        <f t="shared" ref="B7:G7" si="0">SUM(B8:B16)</f>
        <v>2392130.62</v>
      </c>
      <c r="C7" s="119">
        <f t="shared" si="0"/>
        <v>2487815.8400000003</v>
      </c>
      <c r="D7" s="119">
        <f t="shared" si="0"/>
        <v>2587328.4759999998</v>
      </c>
      <c r="E7" s="119">
        <f t="shared" si="0"/>
        <v>2690821.6220000004</v>
      </c>
      <c r="F7" s="119">
        <f t="shared" si="0"/>
        <v>2798454.4849999999</v>
      </c>
      <c r="G7" s="119">
        <f t="shared" si="0"/>
        <v>2910392.6639999994</v>
      </c>
    </row>
    <row r="8" spans="1:7" x14ac:dyDescent="0.25">
      <c r="A8" s="58" t="s">
        <v>576</v>
      </c>
      <c r="B8" s="75">
        <v>1826779.76</v>
      </c>
      <c r="C8" s="75">
        <v>1899850.95</v>
      </c>
      <c r="D8" s="75">
        <v>1975844.99</v>
      </c>
      <c r="E8" s="75">
        <v>2054878.79</v>
      </c>
      <c r="F8" s="75">
        <v>2137073.94</v>
      </c>
      <c r="G8" s="75">
        <v>2222556.8969999999</v>
      </c>
    </row>
    <row r="9" spans="1:7" ht="15.75" customHeight="1" x14ac:dyDescent="0.25">
      <c r="A9" s="58" t="s">
        <v>577</v>
      </c>
      <c r="B9" s="75">
        <v>73522.3</v>
      </c>
      <c r="C9" s="75">
        <v>76463.19</v>
      </c>
      <c r="D9" s="75">
        <v>79521.717000000004</v>
      </c>
      <c r="E9" s="75">
        <v>82702.588000000003</v>
      </c>
      <c r="F9" s="75">
        <v>86010.69</v>
      </c>
      <c r="G9" s="75">
        <v>89451.11</v>
      </c>
    </row>
    <row r="10" spans="1:7" x14ac:dyDescent="0.25">
      <c r="A10" s="58" t="s">
        <v>472</v>
      </c>
      <c r="B10" s="75">
        <v>383778.81</v>
      </c>
      <c r="C10" s="75">
        <v>399129.96</v>
      </c>
      <c r="D10" s="75">
        <v>415095.16</v>
      </c>
      <c r="E10" s="75">
        <v>431698.97</v>
      </c>
      <c r="F10" s="75">
        <v>448966.93</v>
      </c>
      <c r="G10" s="75">
        <v>466925.60700000002</v>
      </c>
    </row>
    <row r="11" spans="1:7" x14ac:dyDescent="0.25">
      <c r="A11" s="58" t="s">
        <v>473</v>
      </c>
      <c r="B11" s="75">
        <v>519.75</v>
      </c>
      <c r="C11" s="75">
        <v>540.54</v>
      </c>
      <c r="D11" s="75">
        <v>562.16099999999994</v>
      </c>
      <c r="E11" s="75">
        <v>584.64599999999996</v>
      </c>
      <c r="F11" s="75">
        <v>608.03599999999994</v>
      </c>
      <c r="G11" s="75">
        <v>632.36</v>
      </c>
    </row>
    <row r="12" spans="1:7" x14ac:dyDescent="0.25">
      <c r="A12" s="58" t="s">
        <v>578</v>
      </c>
      <c r="B12" s="75">
        <v>107530</v>
      </c>
      <c r="C12" s="75">
        <v>111831.2</v>
      </c>
      <c r="D12" s="75">
        <v>116304.448</v>
      </c>
      <c r="E12" s="75">
        <v>120956.628</v>
      </c>
      <c r="F12" s="75">
        <v>125794.889</v>
      </c>
      <c r="G12" s="75">
        <v>130826.69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2392130.62</v>
      </c>
      <c r="C29" s="119">
        <f t="shared" ref="C29:G29" si="2">C18+C7</f>
        <v>2487815.8400000003</v>
      </c>
      <c r="D29" s="119">
        <f t="shared" si="2"/>
        <v>2587328.4759999998</v>
      </c>
      <c r="E29" s="119">
        <f t="shared" si="2"/>
        <v>2690821.6220000004</v>
      </c>
      <c r="F29" s="119">
        <f t="shared" si="2"/>
        <v>2798454.4849999999</v>
      </c>
      <c r="G29" s="119">
        <f t="shared" si="2"/>
        <v>2910392.6639999994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483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1938445.41</v>
      </c>
      <c r="F6" s="119">
        <f t="shared" si="0"/>
        <v>2301396.7400000002</v>
      </c>
      <c r="G6" s="119">
        <f t="shared" si="0"/>
        <v>1794212.8699999999</v>
      </c>
    </row>
    <row r="7" spans="1:7" x14ac:dyDescent="0.25">
      <c r="A7" s="58" t="s">
        <v>560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562</v>
      </c>
      <c r="B11" s="75">
        <v>0</v>
      </c>
      <c r="C11" s="75">
        <v>0</v>
      </c>
      <c r="D11" s="75">
        <v>0</v>
      </c>
      <c r="E11" s="75">
        <v>19.05</v>
      </c>
      <c r="F11" s="75">
        <v>41.44</v>
      </c>
      <c r="G11" s="75">
        <v>114.89</v>
      </c>
    </row>
    <row r="12" spans="1:7" x14ac:dyDescent="0.25">
      <c r="A12" s="58" t="s">
        <v>563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3688.1</v>
      </c>
      <c r="F13" s="75">
        <v>1229.7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1934738.26</v>
      </c>
      <c r="F16" s="75">
        <v>2300125.6</v>
      </c>
      <c r="G16" s="75">
        <v>1794097.98</v>
      </c>
    </row>
    <row r="17" spans="1:7" x14ac:dyDescent="0.25">
      <c r="A17" s="58" t="s">
        <v>565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1938445.41</v>
      </c>
      <c r="F30" s="119">
        <f t="shared" si="3"/>
        <v>2301396.7400000002</v>
      </c>
      <c r="G30" s="119">
        <f t="shared" si="3"/>
        <v>1794212.8699999999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D11 B14:G15 B13:D13 B17:G17 B16:D16 B19:G30 B18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1567793.1400000001</v>
      </c>
      <c r="F6" s="119">
        <f t="shared" si="0"/>
        <v>1990566.06</v>
      </c>
      <c r="G6" s="119">
        <f t="shared" si="0"/>
        <v>1331103.6100000001</v>
      </c>
    </row>
    <row r="7" spans="1:7" x14ac:dyDescent="0.25">
      <c r="A7" s="58" t="s">
        <v>576</v>
      </c>
      <c r="B7" s="75">
        <v>0</v>
      </c>
      <c r="C7" s="75">
        <v>0</v>
      </c>
      <c r="D7" s="75">
        <v>0</v>
      </c>
      <c r="E7" s="75">
        <v>1048763.26</v>
      </c>
      <c r="F7" s="75">
        <v>1393930.15</v>
      </c>
      <c r="G7" s="75">
        <v>825615.87</v>
      </c>
    </row>
    <row r="8" spans="1:7" ht="15.75" customHeight="1" x14ac:dyDescent="0.25">
      <c r="A8" s="58" t="s">
        <v>577</v>
      </c>
      <c r="B8" s="75">
        <v>0</v>
      </c>
      <c r="C8" s="75">
        <v>0</v>
      </c>
      <c r="D8" s="75">
        <v>0</v>
      </c>
      <c r="E8" s="75">
        <v>74533.100000000006</v>
      </c>
      <c r="F8" s="75">
        <v>93899.47</v>
      </c>
      <c r="G8" s="75">
        <v>117627.94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277537.57</v>
      </c>
      <c r="F9" s="75">
        <v>323101.32</v>
      </c>
      <c r="G9" s="75">
        <v>355542.19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578</v>
      </c>
      <c r="B11" s="75">
        <v>0</v>
      </c>
      <c r="C11" s="75">
        <v>0</v>
      </c>
      <c r="D11" s="75">
        <v>0</v>
      </c>
      <c r="E11" s="75">
        <v>166959.21</v>
      </c>
      <c r="F11" s="75">
        <v>179635.12</v>
      </c>
      <c r="G11" s="75">
        <v>32317.61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1567793.1400000001</v>
      </c>
      <c r="F28" s="119">
        <f t="shared" si="2"/>
        <v>1990566.06</v>
      </c>
      <c r="G28" s="119">
        <f t="shared" si="2"/>
        <v>1331103.6100000001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D7 B8:D8 B9:D9 B12:G28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abSelected="1" zoomScale="75" zoomScaleNormal="75" workbookViewId="0">
      <selection activeCell="L73" sqref="L7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0" t="s">
        <v>606</v>
      </c>
      <c r="C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5" t="s">
        <v>450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451</v>
      </c>
      <c r="C7" s="186"/>
      <c r="D7" s="186"/>
      <c r="E7" s="186"/>
      <c r="F7" s="186"/>
      <c r="G7" s="186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9" t="s">
        <v>468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451</v>
      </c>
      <c r="C7" s="186"/>
      <c r="D7" s="186"/>
      <c r="E7" s="186"/>
      <c r="F7" s="186"/>
      <c r="G7" s="186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482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450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PLANEACION Y DESARROLLO DE APASEO EL GRANDE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C43" sqref="C4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112131.8</v>
      </c>
      <c r="C18" s="108"/>
      <c r="D18" s="108"/>
      <c r="E18" s="108"/>
      <c r="F18" s="4">
        <v>76469.64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112131.8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v>76469.64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76469.64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47645.75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28823.89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1 B19:H19 C18:E18 G18:H18 B44 B42 D42:F42 B43 D43:F43 D44:F44 B21:H31 B20:E2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34" sqref="F3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13" zoomScale="75" zoomScaleNormal="75" workbookViewId="0">
      <selection activeCell="D16" sqref="D1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PLANEACION Y DESARROLLO DE APASEO EL GRANDE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2392130.62</v>
      </c>
      <c r="C8" s="14">
        <f>SUM(C9:C11)</f>
        <v>1794097.98</v>
      </c>
      <c r="D8" s="14">
        <f>SUM(D9:D11)</f>
        <v>1794097.98</v>
      </c>
    </row>
    <row r="9" spans="1:4" x14ac:dyDescent="0.25">
      <c r="A9" s="58" t="s">
        <v>189</v>
      </c>
      <c r="B9" s="94">
        <v>2392130.62</v>
      </c>
      <c r="C9" s="94">
        <v>1794097.98</v>
      </c>
      <c r="D9" s="94">
        <v>1794097.98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2392130.62</v>
      </c>
      <c r="C13" s="14">
        <f>C14+C15</f>
        <v>1331103.6100000001</v>
      </c>
      <c r="D13" s="14">
        <f>D14+D15</f>
        <v>1328955.67</v>
      </c>
    </row>
    <row r="14" spans="1:4" x14ac:dyDescent="0.25">
      <c r="A14" s="58" t="s">
        <v>193</v>
      </c>
      <c r="B14" s="94">
        <v>2392130.62</v>
      </c>
      <c r="C14" s="94">
        <v>1331103.6100000001</v>
      </c>
      <c r="D14" s="94">
        <v>1328955.67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676500.1</v>
      </c>
      <c r="D17" s="14">
        <f>D18+D19</f>
        <v>676500.1</v>
      </c>
    </row>
    <row r="18" spans="1:4" x14ac:dyDescent="0.25">
      <c r="A18" s="58" t="s">
        <v>196</v>
      </c>
      <c r="B18" s="16">
        <v>0</v>
      </c>
      <c r="C18" s="47">
        <v>676500.1</v>
      </c>
      <c r="D18" s="47">
        <v>676500.1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1139494.4699999997</v>
      </c>
      <c r="D21" s="14">
        <f>D8-D13+D17</f>
        <v>1141642.4100000001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1139494.4699999997</v>
      </c>
      <c r="D23" s="14">
        <f>D21-D11</f>
        <v>1141642.4100000001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462994.36999999976</v>
      </c>
      <c r="D25" s="14">
        <f>D23-D17</f>
        <v>465142.31000000017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462994.36999999976</v>
      </c>
      <c r="D33" s="4">
        <f>D25+D29</f>
        <v>465142.31000000017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2392130.62</v>
      </c>
      <c r="C48" s="96">
        <f>C9</f>
        <v>1794097.98</v>
      </c>
      <c r="D48" s="96">
        <f>D9</f>
        <v>1794097.98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2392130.62</v>
      </c>
      <c r="C53" s="47">
        <f>C14</f>
        <v>1331103.6100000001</v>
      </c>
      <c r="D53" s="47">
        <f>D14</f>
        <v>1328955.67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676500.1</v>
      </c>
      <c r="D55" s="47">
        <f>D18</f>
        <v>676500.1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1139494.4699999997</v>
      </c>
      <c r="D57" s="4">
        <f>D48+D49-D53+D55</f>
        <v>1141642.4100000001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1139494.4699999997</v>
      </c>
      <c r="D59" s="4">
        <f>D57-D49</f>
        <v>1141642.4100000001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5 B18 B15:D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G42" sqref="G4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2392130.62</v>
      </c>
      <c r="C34" s="47">
        <v>0</v>
      </c>
      <c r="D34" s="47">
        <v>2392130.62</v>
      </c>
      <c r="E34" s="47">
        <v>1794097.98</v>
      </c>
      <c r="F34" s="47">
        <v>1794097.98</v>
      </c>
      <c r="G34" s="47">
        <f t="shared" si="4"/>
        <v>-598032.64000000013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676500.1</v>
      </c>
      <c r="D37" s="47">
        <f t="shared" si="6"/>
        <v>676500.1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676500.1</v>
      </c>
      <c r="D39" s="47">
        <v>676500.1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2392130.62</v>
      </c>
      <c r="C41" s="4">
        <f t="shared" si="7"/>
        <v>676500.1</v>
      </c>
      <c r="D41" s="4">
        <f t="shared" si="7"/>
        <v>3068630.72</v>
      </c>
      <c r="E41" s="4">
        <f t="shared" si="7"/>
        <v>1794097.98</v>
      </c>
      <c r="F41" s="4">
        <f t="shared" si="7"/>
        <v>1794097.98</v>
      </c>
      <c r="G41" s="4">
        <f t="shared" si="7"/>
        <v>-598032.64000000013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2392130.62</v>
      </c>
      <c r="C70" s="4">
        <f t="shared" si="16"/>
        <v>676500.1</v>
      </c>
      <c r="D70" s="4">
        <f t="shared" si="16"/>
        <v>3068630.72</v>
      </c>
      <c r="E70" s="4">
        <f t="shared" si="16"/>
        <v>1794097.98</v>
      </c>
      <c r="F70" s="4">
        <f t="shared" si="16"/>
        <v>1794097.98</v>
      </c>
      <c r="G70" s="4">
        <f t="shared" si="16"/>
        <v>-598032.64000000013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7 B40:F58 C38 E38:F38 B39 E39:F39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E48" sqref="E4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PLANEACION Y DESARROLLO DE APASEO EL GRANDE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2392130.62</v>
      </c>
      <c r="C9" s="83">
        <f t="shared" si="0"/>
        <v>676500.1</v>
      </c>
      <c r="D9" s="83">
        <f t="shared" si="0"/>
        <v>3068630.7199999993</v>
      </c>
      <c r="E9" s="83">
        <f t="shared" si="0"/>
        <v>1331103.6100000001</v>
      </c>
      <c r="F9" s="83">
        <f t="shared" si="0"/>
        <v>1278955.6100000001</v>
      </c>
      <c r="G9" s="83">
        <f t="shared" si="0"/>
        <v>1737527.11</v>
      </c>
    </row>
    <row r="10" spans="1:7" x14ac:dyDescent="0.25">
      <c r="A10" s="84" t="s">
        <v>305</v>
      </c>
      <c r="B10" s="83">
        <f t="shared" ref="B10:G10" si="1">SUM(B11:B17)</f>
        <v>1826779.76</v>
      </c>
      <c r="C10" s="83">
        <f t="shared" si="1"/>
        <v>379593.97</v>
      </c>
      <c r="D10" s="83">
        <f t="shared" si="1"/>
        <v>2206373.73</v>
      </c>
      <c r="E10" s="83">
        <f t="shared" si="1"/>
        <v>825615.87</v>
      </c>
      <c r="F10" s="83">
        <f t="shared" si="1"/>
        <v>825615.87</v>
      </c>
      <c r="G10" s="83">
        <f t="shared" si="1"/>
        <v>1380757.86</v>
      </c>
    </row>
    <row r="11" spans="1:7" x14ac:dyDescent="0.25">
      <c r="A11" s="85" t="s">
        <v>306</v>
      </c>
      <c r="B11" s="75">
        <v>1348369.17</v>
      </c>
      <c r="C11" s="75">
        <v>318693.96999999997</v>
      </c>
      <c r="D11" s="75">
        <f t="shared" ref="D11:D17" si="2">+B11+C11</f>
        <v>1667063.14</v>
      </c>
      <c r="E11" s="75">
        <v>565384.02</v>
      </c>
      <c r="F11" s="75">
        <v>565384.02</v>
      </c>
      <c r="G11" s="75">
        <f>D11-E11</f>
        <v>1101679.1199999999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f t="shared" si="2"/>
        <v>0</v>
      </c>
      <c r="E12" s="75">
        <v>0</v>
      </c>
      <c r="F12" s="75">
        <v>0</v>
      </c>
      <c r="G12" s="75">
        <f t="shared" ref="G12:G17" si="3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f t="shared" si="2"/>
        <v>0</v>
      </c>
      <c r="E13" s="75">
        <v>0</v>
      </c>
      <c r="F13" s="75">
        <v>0</v>
      </c>
      <c r="G13" s="75">
        <f t="shared" si="3"/>
        <v>0</v>
      </c>
    </row>
    <row r="14" spans="1:7" x14ac:dyDescent="0.25">
      <c r="A14" s="85" t="s">
        <v>309</v>
      </c>
      <c r="B14" s="75">
        <v>187320.25</v>
      </c>
      <c r="C14" s="75">
        <v>0</v>
      </c>
      <c r="D14" s="75">
        <f t="shared" si="2"/>
        <v>187320.25</v>
      </c>
      <c r="E14" s="75">
        <v>124734.87</v>
      </c>
      <c r="F14" s="75">
        <v>124734.87</v>
      </c>
      <c r="G14" s="75">
        <f t="shared" si="3"/>
        <v>62585.380000000005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f t="shared" si="2"/>
        <v>0</v>
      </c>
      <c r="E15" s="75">
        <v>0</v>
      </c>
      <c r="F15" s="75">
        <v>0</v>
      </c>
      <c r="G15" s="75">
        <f t="shared" si="3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312</v>
      </c>
      <c r="B17" s="75">
        <v>291090.34000000003</v>
      </c>
      <c r="C17" s="75">
        <v>60900</v>
      </c>
      <c r="D17" s="75">
        <f t="shared" si="2"/>
        <v>351990.34</v>
      </c>
      <c r="E17" s="75">
        <v>135496.98000000001</v>
      </c>
      <c r="F17" s="75">
        <v>135496.98000000001</v>
      </c>
      <c r="G17" s="75">
        <f t="shared" si="3"/>
        <v>216493.36000000002</v>
      </c>
    </row>
    <row r="18" spans="1:7" x14ac:dyDescent="0.25">
      <c r="A18" s="84" t="s">
        <v>313</v>
      </c>
      <c r="B18" s="83">
        <f t="shared" ref="B18:G18" si="4">SUM(B19:B27)</f>
        <v>73522.3</v>
      </c>
      <c r="C18" s="83">
        <f t="shared" si="4"/>
        <v>114500</v>
      </c>
      <c r="D18" s="83">
        <f t="shared" si="4"/>
        <v>188022.3</v>
      </c>
      <c r="E18" s="83">
        <f t="shared" si="4"/>
        <v>117627.94</v>
      </c>
      <c r="F18" s="83">
        <f t="shared" si="4"/>
        <v>117627.94</v>
      </c>
      <c r="G18" s="83">
        <f t="shared" si="4"/>
        <v>70394.36</v>
      </c>
    </row>
    <row r="19" spans="1:7" x14ac:dyDescent="0.25">
      <c r="A19" s="85" t="s">
        <v>314</v>
      </c>
      <c r="B19" s="75">
        <v>24850</v>
      </c>
      <c r="C19" s="75">
        <v>62500</v>
      </c>
      <c r="D19" s="75">
        <f t="shared" ref="D19:D27" si="5">+B19+C19</f>
        <v>87350</v>
      </c>
      <c r="E19" s="75">
        <v>36698.959999999999</v>
      </c>
      <c r="F19" s="75">
        <v>36698.959999999999</v>
      </c>
      <c r="G19" s="75">
        <f>D19-E19</f>
        <v>50651.040000000001</v>
      </c>
    </row>
    <row r="20" spans="1:7" x14ac:dyDescent="0.25">
      <c r="A20" s="85" t="s">
        <v>315</v>
      </c>
      <c r="B20" s="75">
        <v>1000</v>
      </c>
      <c r="C20" s="75">
        <v>0</v>
      </c>
      <c r="D20" s="75">
        <f t="shared" si="5"/>
        <v>1000</v>
      </c>
      <c r="E20" s="75">
        <v>0</v>
      </c>
      <c r="F20" s="75">
        <v>0</v>
      </c>
      <c r="G20" s="75">
        <f t="shared" ref="G20:G27" si="6">D20-E20</f>
        <v>1000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317</v>
      </c>
      <c r="B22" s="75">
        <v>2500</v>
      </c>
      <c r="C22" s="75">
        <v>0</v>
      </c>
      <c r="D22" s="75">
        <f t="shared" si="5"/>
        <v>2500</v>
      </c>
      <c r="E22" s="75">
        <v>0</v>
      </c>
      <c r="F22" s="75">
        <v>0</v>
      </c>
      <c r="G22" s="75">
        <f t="shared" si="6"/>
        <v>2500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319</v>
      </c>
      <c r="B24" s="75">
        <v>29560</v>
      </c>
      <c r="C24" s="75">
        <v>39500</v>
      </c>
      <c r="D24" s="75">
        <f t="shared" si="5"/>
        <v>69060</v>
      </c>
      <c r="E24" s="75">
        <v>58993.46</v>
      </c>
      <c r="F24" s="75">
        <v>58993.46</v>
      </c>
      <c r="G24" s="75">
        <f t="shared" si="6"/>
        <v>10066.540000000001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322</v>
      </c>
      <c r="B27" s="75">
        <v>15612.3</v>
      </c>
      <c r="C27" s="75">
        <v>12500</v>
      </c>
      <c r="D27" s="75">
        <f t="shared" si="5"/>
        <v>28112.3</v>
      </c>
      <c r="E27" s="75">
        <v>21935.52</v>
      </c>
      <c r="F27" s="75">
        <v>21935.52</v>
      </c>
      <c r="G27" s="75">
        <f t="shared" si="6"/>
        <v>6176.7799999999988</v>
      </c>
    </row>
    <row r="28" spans="1:7" x14ac:dyDescent="0.25">
      <c r="A28" s="84" t="s">
        <v>323</v>
      </c>
      <c r="B28" s="83">
        <f t="shared" ref="B28:G28" si="7">SUM(B29:B37)</f>
        <v>383778.81</v>
      </c>
      <c r="C28" s="83">
        <f t="shared" si="7"/>
        <v>192200.1</v>
      </c>
      <c r="D28" s="83">
        <f t="shared" si="7"/>
        <v>575978.90999999992</v>
      </c>
      <c r="E28" s="83">
        <f t="shared" si="7"/>
        <v>355542.19</v>
      </c>
      <c r="F28" s="83">
        <f t="shared" si="7"/>
        <v>303394.19</v>
      </c>
      <c r="G28" s="83">
        <f t="shared" si="7"/>
        <v>220436.72000000003</v>
      </c>
    </row>
    <row r="29" spans="1:7" x14ac:dyDescent="0.25">
      <c r="A29" s="85" t="s">
        <v>324</v>
      </c>
      <c r="B29" s="75">
        <v>38400</v>
      </c>
      <c r="C29" s="75">
        <v>0</v>
      </c>
      <c r="D29" s="75">
        <f>+B29+C29</f>
        <v>38400</v>
      </c>
      <c r="E29" s="75">
        <v>17019</v>
      </c>
      <c r="F29" s="75">
        <v>17019</v>
      </c>
      <c r="G29" s="75">
        <f>D29-E29</f>
        <v>21381</v>
      </c>
    </row>
    <row r="30" spans="1:7" x14ac:dyDescent="0.25">
      <c r="A30" s="85" t="s">
        <v>325</v>
      </c>
      <c r="B30" s="75">
        <v>212307.63</v>
      </c>
      <c r="C30" s="75">
        <v>0</v>
      </c>
      <c r="D30" s="75">
        <f>+B30+C30</f>
        <v>212307.63</v>
      </c>
      <c r="E30" s="75">
        <v>157714.29</v>
      </c>
      <c r="F30" s="75">
        <v>157714.29</v>
      </c>
      <c r="G30" s="75">
        <f t="shared" ref="G30:G37" si="8">D30-E30</f>
        <v>54593.34</v>
      </c>
    </row>
    <row r="31" spans="1:7" x14ac:dyDescent="0.25">
      <c r="A31" s="85" t="s">
        <v>326</v>
      </c>
      <c r="B31" s="75">
        <v>22620</v>
      </c>
      <c r="C31" s="75">
        <v>66000</v>
      </c>
      <c r="D31" s="75">
        <f t="shared" ref="D31:D37" si="9">+B31+C31</f>
        <v>88620</v>
      </c>
      <c r="E31" s="75">
        <v>54720.56</v>
      </c>
      <c r="F31" s="75">
        <v>4720.5600000000004</v>
      </c>
      <c r="G31" s="75">
        <f t="shared" si="8"/>
        <v>33899.440000000002</v>
      </c>
    </row>
    <row r="32" spans="1:7" x14ac:dyDescent="0.25">
      <c r="A32" s="85" t="s">
        <v>327</v>
      </c>
      <c r="B32" s="75">
        <v>2975</v>
      </c>
      <c r="C32" s="75">
        <v>0</v>
      </c>
      <c r="D32" s="75">
        <f t="shared" si="9"/>
        <v>2975</v>
      </c>
      <c r="E32" s="75">
        <v>1029.1600000000001</v>
      </c>
      <c r="F32" s="75">
        <v>1029.1600000000001</v>
      </c>
      <c r="G32" s="75">
        <f t="shared" si="8"/>
        <v>1945.84</v>
      </c>
    </row>
    <row r="33" spans="1:7" ht="14.45" customHeight="1" x14ac:dyDescent="0.25">
      <c r="A33" s="85" t="s">
        <v>328</v>
      </c>
      <c r="B33" s="75">
        <v>14500</v>
      </c>
      <c r="C33" s="75">
        <v>55000</v>
      </c>
      <c r="D33" s="75">
        <f t="shared" si="9"/>
        <v>69500</v>
      </c>
      <c r="E33" s="75">
        <v>65222.19</v>
      </c>
      <c r="F33" s="75">
        <v>65222.19</v>
      </c>
      <c r="G33" s="75">
        <f t="shared" si="8"/>
        <v>4277.8099999999977</v>
      </c>
    </row>
    <row r="34" spans="1:7" ht="14.45" customHeight="1" x14ac:dyDescent="0.25">
      <c r="A34" s="85" t="s">
        <v>329</v>
      </c>
      <c r="B34" s="75">
        <v>11320</v>
      </c>
      <c r="C34" s="75">
        <v>17500.099999999999</v>
      </c>
      <c r="D34" s="75">
        <f t="shared" si="9"/>
        <v>28820.1</v>
      </c>
      <c r="E34" s="75">
        <v>6960</v>
      </c>
      <c r="F34" s="75">
        <v>6960</v>
      </c>
      <c r="G34" s="75">
        <f t="shared" si="8"/>
        <v>21860.1</v>
      </c>
    </row>
    <row r="35" spans="1:7" ht="14.45" customHeight="1" x14ac:dyDescent="0.25">
      <c r="A35" s="85" t="s">
        <v>330</v>
      </c>
      <c r="B35" s="75">
        <v>10870</v>
      </c>
      <c r="C35" s="75">
        <v>25000</v>
      </c>
      <c r="D35" s="75">
        <f t="shared" si="9"/>
        <v>35870</v>
      </c>
      <c r="E35" s="75">
        <v>8127</v>
      </c>
      <c r="F35" s="75">
        <v>8127</v>
      </c>
      <c r="G35" s="75">
        <f t="shared" si="8"/>
        <v>27743</v>
      </c>
    </row>
    <row r="36" spans="1:7" ht="14.45" customHeight="1" x14ac:dyDescent="0.25">
      <c r="A36" s="85" t="s">
        <v>331</v>
      </c>
      <c r="B36" s="75">
        <v>14816.87</v>
      </c>
      <c r="C36" s="75">
        <v>20000</v>
      </c>
      <c r="D36" s="75">
        <f t="shared" si="9"/>
        <v>34816.870000000003</v>
      </c>
      <c r="E36" s="75">
        <v>24136.73</v>
      </c>
      <c r="F36" s="75">
        <v>24136.73</v>
      </c>
      <c r="G36" s="75">
        <f t="shared" si="8"/>
        <v>10680.140000000003</v>
      </c>
    </row>
    <row r="37" spans="1:7" ht="14.45" customHeight="1" x14ac:dyDescent="0.25">
      <c r="A37" s="85" t="s">
        <v>332</v>
      </c>
      <c r="B37" s="75">
        <v>55969.31</v>
      </c>
      <c r="C37" s="75">
        <v>8700</v>
      </c>
      <c r="D37" s="75">
        <f t="shared" si="9"/>
        <v>64669.31</v>
      </c>
      <c r="E37" s="75">
        <v>20613.259999999998</v>
      </c>
      <c r="F37" s="75">
        <v>18465.259999999998</v>
      </c>
      <c r="G37" s="75">
        <f t="shared" si="8"/>
        <v>44056.05</v>
      </c>
    </row>
    <row r="38" spans="1:7" x14ac:dyDescent="0.25">
      <c r="A38" s="84" t="s">
        <v>333</v>
      </c>
      <c r="B38" s="83">
        <f t="shared" ref="B38:G38" si="10">SUM(B39:B47)</f>
        <v>519.75</v>
      </c>
      <c r="C38" s="83">
        <f t="shared" si="10"/>
        <v>0</v>
      </c>
      <c r="D38" s="83">
        <f t="shared" si="10"/>
        <v>519.75</v>
      </c>
      <c r="E38" s="83">
        <f t="shared" si="10"/>
        <v>0</v>
      </c>
      <c r="F38" s="83">
        <f t="shared" si="10"/>
        <v>0</v>
      </c>
      <c r="G38" s="83">
        <f t="shared" si="10"/>
        <v>519.75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519.75</v>
      </c>
      <c r="C42" s="75">
        <v>0</v>
      </c>
      <c r="D42" s="75">
        <f t="shared" si="11"/>
        <v>519.75</v>
      </c>
      <c r="E42" s="75">
        <v>0</v>
      </c>
      <c r="F42" s="75">
        <v>0</v>
      </c>
      <c r="G42" s="75">
        <f t="shared" si="12"/>
        <v>519.75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107530</v>
      </c>
      <c r="C48" s="83">
        <f t="shared" si="13"/>
        <v>-9793.9700000000012</v>
      </c>
      <c r="D48" s="83">
        <f t="shared" si="13"/>
        <v>97736.03</v>
      </c>
      <c r="E48" s="83">
        <f t="shared" si="13"/>
        <v>32317.61</v>
      </c>
      <c r="F48" s="83">
        <f t="shared" si="13"/>
        <v>32317.61</v>
      </c>
      <c r="G48" s="83">
        <f t="shared" si="13"/>
        <v>65418.42</v>
      </c>
    </row>
    <row r="49" spans="1:7" x14ac:dyDescent="0.25">
      <c r="A49" s="85" t="s">
        <v>344</v>
      </c>
      <c r="B49" s="75">
        <v>39000</v>
      </c>
      <c r="C49" s="75">
        <v>40000</v>
      </c>
      <c r="D49" s="75">
        <f>+B49+C49</f>
        <v>79000</v>
      </c>
      <c r="E49" s="75">
        <v>16240.01</v>
      </c>
      <c r="F49" s="75">
        <v>16240.01</v>
      </c>
      <c r="G49" s="75">
        <f>D49-E49</f>
        <v>62759.99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f t="shared" si="14"/>
        <v>0</v>
      </c>
      <c r="E54" s="75">
        <v>0</v>
      </c>
      <c r="F54" s="75">
        <v>0</v>
      </c>
      <c r="G54" s="75">
        <f t="shared" si="15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352</v>
      </c>
      <c r="B57" s="75">
        <v>68530</v>
      </c>
      <c r="C57" s="75">
        <v>-49793.97</v>
      </c>
      <c r="D57" s="75">
        <f t="shared" si="14"/>
        <v>18736.03</v>
      </c>
      <c r="E57" s="75">
        <v>16077.6</v>
      </c>
      <c r="F57" s="75">
        <v>16077.6</v>
      </c>
      <c r="G57" s="75">
        <f t="shared" si="15"/>
        <v>2658.4299999999985</v>
      </c>
    </row>
    <row r="58" spans="1:7" x14ac:dyDescent="0.25">
      <c r="A58" s="84" t="s">
        <v>353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357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366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370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305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313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333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343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353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357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366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370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55">B9+B84</f>
        <v>2392130.62</v>
      </c>
      <c r="C159" s="90">
        <f t="shared" si="55"/>
        <v>676500.1</v>
      </c>
      <c r="D159" s="90">
        <f t="shared" si="55"/>
        <v>3068630.7199999993</v>
      </c>
      <c r="E159" s="90">
        <f t="shared" si="55"/>
        <v>1331103.6100000001</v>
      </c>
      <c r="F159" s="90">
        <f t="shared" si="55"/>
        <v>1278955.6100000001</v>
      </c>
      <c r="G159" s="90">
        <f t="shared" si="55"/>
        <v>1737527.11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B28:F28 B40:C41 B38:F38 B50:C55 B48:F48 B60:C61 B58:F58 B64:C70 B62:F62 B71:F71 B103:F103 B93:C93 E93:F93 B13:C13 G11 B16:C16 C14 G19 E20:G20 B23:C23 E22:G22 B26:C26 G24 G27 C29 C30 G31 C32 G33 G34 G35 G36 B43:C47 C42 G49 G57 B12:C12 E12:G12 E13:G13 G14 B15:C15 E15:G15 E16:G16 G17 E21:G21 E23:G23 B25:C25 E25:G25 E26:G26 G29 G30 G37 G32 B39:C39 E39:G39 E40:G41 E43:G47 E42:G42 E50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 B56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F11" sqref="F1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2392130.62</v>
      </c>
      <c r="C9" s="30">
        <f t="shared" ref="C9:G9" si="0">SUM(C10:C17)</f>
        <v>676500.1</v>
      </c>
      <c r="D9" s="30">
        <f t="shared" si="0"/>
        <v>3068630.72</v>
      </c>
      <c r="E9" s="30">
        <f t="shared" si="0"/>
        <v>1331103.6100000001</v>
      </c>
      <c r="F9" s="30">
        <f t="shared" si="0"/>
        <v>1328955.67</v>
      </c>
      <c r="G9" s="30">
        <f t="shared" si="0"/>
        <v>1737527.11</v>
      </c>
    </row>
    <row r="10" spans="1:7" x14ac:dyDescent="0.25">
      <c r="A10" s="63" t="s">
        <v>592</v>
      </c>
      <c r="B10" s="75">
        <v>2392130.62</v>
      </c>
      <c r="C10" s="75">
        <v>676500.1</v>
      </c>
      <c r="D10" s="75">
        <f>+B10+C10</f>
        <v>3068630.72</v>
      </c>
      <c r="E10" s="75">
        <v>1331103.6100000001</v>
      </c>
      <c r="F10" s="75">
        <v>1328955.67</v>
      </c>
      <c r="G10" s="75">
        <f>+D10-E10</f>
        <v>1737527.11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2392130.62</v>
      </c>
      <c r="C29" s="4">
        <f t="shared" ref="C29:G29" si="2">SUM(C19,C9)</f>
        <v>676500.1</v>
      </c>
      <c r="D29" s="4">
        <f t="shared" si="2"/>
        <v>3068630.72</v>
      </c>
      <c r="E29" s="4">
        <f t="shared" si="2"/>
        <v>1331103.6100000001</v>
      </c>
      <c r="F29" s="4">
        <f t="shared" si="2"/>
        <v>1328955.67</v>
      </c>
      <c r="G29" s="4">
        <f t="shared" si="2"/>
        <v>1737527.11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13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392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395</v>
      </c>
    </row>
    <row r="8" spans="1:7" ht="30" x14ac:dyDescent="0.25">
      <c r="A8" s="16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397</v>
      </c>
      <c r="B9" s="30">
        <f>SUM(B10,B19,B27,B37)</f>
        <v>2392130.62</v>
      </c>
      <c r="C9" s="30">
        <f t="shared" ref="C9:G9" si="0">SUM(C10,C19,C27,C37)</f>
        <v>676500.1</v>
      </c>
      <c r="D9" s="30">
        <f t="shared" si="0"/>
        <v>3068630.72</v>
      </c>
      <c r="E9" s="30">
        <f t="shared" si="0"/>
        <v>1331103.6100000001</v>
      </c>
      <c r="F9" s="30">
        <f t="shared" si="0"/>
        <v>1328955.67</v>
      </c>
      <c r="G9" s="30">
        <f t="shared" si="0"/>
        <v>1737527.11</v>
      </c>
    </row>
    <row r="10" spans="1:7" ht="15" customHeight="1" x14ac:dyDescent="0.25">
      <c r="A10" s="58" t="s">
        <v>398</v>
      </c>
      <c r="B10" s="47">
        <f>SUM(B11:B18)</f>
        <v>2392130.62</v>
      </c>
      <c r="C10" s="47">
        <f t="shared" ref="C10:G10" si="1">SUM(C11:C18)</f>
        <v>676500.1</v>
      </c>
      <c r="D10" s="47">
        <f t="shared" si="1"/>
        <v>3068630.72</v>
      </c>
      <c r="E10" s="47">
        <f t="shared" si="1"/>
        <v>1331103.6100000001</v>
      </c>
      <c r="F10" s="47">
        <f t="shared" si="1"/>
        <v>1328955.67</v>
      </c>
      <c r="G10" s="47">
        <f t="shared" si="1"/>
        <v>1737527.11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2392130.62</v>
      </c>
      <c r="C13" s="47">
        <v>676500.1</v>
      </c>
      <c r="D13" s="47">
        <f>+B13+C13</f>
        <v>3068630.72</v>
      </c>
      <c r="E13" s="47">
        <v>1331103.6100000001</v>
      </c>
      <c r="F13" s="47">
        <v>1328955.67</v>
      </c>
      <c r="G13" s="47">
        <f>+D13-E13</f>
        <v>1737527.11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2392130.62</v>
      </c>
      <c r="C77" s="4">
        <f t="shared" ref="C77:G77" si="10">C43+C9</f>
        <v>676500.1</v>
      </c>
      <c r="D77" s="4">
        <f t="shared" si="10"/>
        <v>3068630.72</v>
      </c>
      <c r="E77" s="4">
        <f t="shared" si="10"/>
        <v>1331103.6100000001</v>
      </c>
      <c r="F77" s="4">
        <f t="shared" si="10"/>
        <v>1328955.67</v>
      </c>
      <c r="G77" s="4">
        <f t="shared" si="10"/>
        <v>1737527.11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433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434</v>
      </c>
      <c r="B9" s="119">
        <f>SUM(B10,B11,B12,B15,B16,B19)</f>
        <v>1826779.76</v>
      </c>
      <c r="C9" s="119">
        <f t="shared" ref="C9:G9" si="0">SUM(C10,C11,C12,C15,C16,C19)</f>
        <v>379593.97</v>
      </c>
      <c r="D9" s="119">
        <f t="shared" si="0"/>
        <v>2206373.73</v>
      </c>
      <c r="E9" s="119">
        <f t="shared" si="0"/>
        <v>825615.87</v>
      </c>
      <c r="F9" s="119">
        <f t="shared" si="0"/>
        <v>825615.87</v>
      </c>
      <c r="G9" s="119">
        <f t="shared" si="0"/>
        <v>1380757.8599999999</v>
      </c>
    </row>
    <row r="10" spans="1:7" x14ac:dyDescent="0.25">
      <c r="A10" s="58" t="s">
        <v>435</v>
      </c>
      <c r="B10" s="75">
        <v>1826779.76</v>
      </c>
      <c r="C10" s="75">
        <v>379593.97</v>
      </c>
      <c r="D10" s="75">
        <f>+B10+C10</f>
        <v>2206373.73</v>
      </c>
      <c r="E10" s="75">
        <v>825615.87</v>
      </c>
      <c r="F10" s="75">
        <v>825615.87</v>
      </c>
      <c r="G10" s="76">
        <f>D10-E10</f>
        <v>1380757.8599999999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5">
        <f>+B11+C11</f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f>+B13+C13</f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1826779.76</v>
      </c>
      <c r="C33" s="119">
        <f t="shared" ref="C33:G33" si="8">C21+C9</f>
        <v>379593.97</v>
      </c>
      <c r="D33" s="119">
        <f t="shared" si="8"/>
        <v>2206373.73</v>
      </c>
      <c r="E33" s="119">
        <f t="shared" si="8"/>
        <v>825615.87</v>
      </c>
      <c r="F33" s="119">
        <f t="shared" si="8"/>
        <v>825615.87</v>
      </c>
      <c r="G33" s="119">
        <f t="shared" si="8"/>
        <v>1380757.8599999999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C21 E11:F21 D12:D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14:F33 C13 E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2024-03-20T14:35:03Z</cp:lastPrinted>
  <dcterms:created xsi:type="dcterms:W3CDTF">2023-03-16T22:14:51Z</dcterms:created>
  <dcterms:modified xsi:type="dcterms:W3CDTF">2024-10-18T18:47:11Z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