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4538C38F-9E80-48B9-85C2-BD291F0F7BA0}" xr6:coauthVersionLast="47" xr6:coauthVersionMax="47" xr10:uidLastSave="{00000000-0000-0000-0000-000000000000}"/>
  <bookViews>
    <workbookView xWindow="-120" yWindow="-120" windowWidth="38640" windowHeight="21120" tabRatio="782" activeTab="6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1" i="1" l="1"/>
  <c r="H13" i="1"/>
  <c r="H52" i="1"/>
  <c r="H61" i="1"/>
  <c r="E78" i="1"/>
  <c r="E74" i="1"/>
  <c r="E62" i="1"/>
  <c r="E52" i="1"/>
  <c r="E42" i="1"/>
  <c r="E32" i="1"/>
  <c r="E22" i="1"/>
  <c r="E14" i="1"/>
  <c r="E13" i="1" l="1"/>
  <c r="F88" i="6"/>
  <c r="E88" i="6"/>
  <c r="F86" i="6"/>
  <c r="E86" i="6"/>
  <c r="D86" i="6"/>
  <c r="F82" i="6"/>
  <c r="E82" i="6"/>
  <c r="D82" i="6"/>
  <c r="D90" i="6" s="1"/>
  <c r="D92" i="6" s="1"/>
  <c r="F81" i="6"/>
  <c r="F90" i="6" s="1"/>
  <c r="F92" i="6" s="1"/>
  <c r="E81" i="6"/>
  <c r="E90" i="6" s="1"/>
  <c r="E92" i="6" s="1"/>
  <c r="D81" i="6"/>
  <c r="F73" i="6"/>
  <c r="E73" i="6"/>
  <c r="F71" i="6"/>
  <c r="E71" i="6"/>
  <c r="D71" i="6"/>
  <c r="F67" i="6"/>
  <c r="E67" i="6"/>
  <c r="D67" i="6"/>
  <c r="D75" i="6" s="1"/>
  <c r="D77" i="6" s="1"/>
  <c r="F66" i="6"/>
  <c r="E66" i="6"/>
  <c r="D66" i="6"/>
  <c r="F58" i="6"/>
  <c r="E58" i="6"/>
  <c r="D58" i="6"/>
  <c r="F55" i="6"/>
  <c r="F62" i="6" s="1"/>
  <c r="F29" i="6" s="1"/>
  <c r="F26" i="6" s="1"/>
  <c r="E55" i="6"/>
  <c r="E62" i="6" s="1"/>
  <c r="E29" i="6" s="1"/>
  <c r="E26" i="6" s="1"/>
  <c r="D55" i="6"/>
  <c r="D62" i="6" s="1"/>
  <c r="D29" i="6" s="1"/>
  <c r="D26" i="6" s="1"/>
  <c r="D39" i="6" s="1"/>
  <c r="D41" i="6" s="1"/>
  <c r="D43" i="6" s="1"/>
  <c r="D51" i="6" s="1"/>
  <c r="F47" i="6"/>
  <c r="E47" i="6"/>
  <c r="D47" i="6"/>
  <c r="F35" i="6"/>
  <c r="E35" i="6"/>
  <c r="F31" i="6"/>
  <c r="E31" i="6"/>
  <c r="D31" i="6"/>
  <c r="F75" i="6" l="1"/>
  <c r="F77" i="6" s="1"/>
  <c r="F39" i="6"/>
  <c r="F41" i="6" s="1"/>
  <c r="F43" i="6" s="1"/>
  <c r="F51" i="6" s="1"/>
  <c r="E75" i="6"/>
  <c r="E77" i="6" s="1"/>
  <c r="E39" i="6"/>
  <c r="E41" i="6" s="1"/>
  <c r="E43" i="6" s="1"/>
  <c r="E51" i="6" s="1"/>
  <c r="B3" i="6"/>
  <c r="H55" i="7"/>
  <c r="G55" i="7"/>
  <c r="F55" i="7"/>
  <c r="E55" i="7"/>
  <c r="D55" i="7"/>
  <c r="J41" i="7"/>
  <c r="I41" i="7"/>
  <c r="H41" i="7"/>
  <c r="G41" i="7"/>
  <c r="F41" i="7"/>
  <c r="E41" i="7"/>
  <c r="D41" i="7"/>
  <c r="J36" i="7"/>
  <c r="I36" i="7"/>
  <c r="H36" i="7"/>
  <c r="G36" i="7"/>
  <c r="F36" i="7"/>
  <c r="E36" i="7"/>
  <c r="D36" i="7"/>
  <c r="J27" i="7"/>
  <c r="I27" i="7"/>
  <c r="H27" i="7"/>
  <c r="G27" i="7"/>
  <c r="F27" i="7"/>
  <c r="F22" i="7" s="1"/>
  <c r="F34" i="7" s="1"/>
  <c r="E27" i="7"/>
  <c r="E22" i="7" s="1"/>
  <c r="E34" i="7" s="1"/>
  <c r="D27" i="7"/>
  <c r="J23" i="7"/>
  <c r="J22" i="7" s="1"/>
  <c r="J34" i="7" s="1"/>
  <c r="I23" i="7"/>
  <c r="I22" i="7" s="1"/>
  <c r="I34" i="7" s="1"/>
  <c r="H23" i="7"/>
  <c r="G23" i="7"/>
  <c r="F23" i="7"/>
  <c r="E23" i="7"/>
  <c r="D23" i="7"/>
  <c r="D22" i="7" s="1"/>
  <c r="D34" i="7" s="1"/>
  <c r="F20" i="3"/>
  <c r="F19" i="3"/>
  <c r="F18" i="3"/>
  <c r="F17" i="3"/>
  <c r="F16" i="3"/>
  <c r="F15" i="3"/>
  <c r="F14" i="3"/>
  <c r="F13" i="3"/>
  <c r="F12" i="3"/>
  <c r="G161" i="1"/>
  <c r="F161" i="1"/>
  <c r="E161" i="1"/>
  <c r="I81" i="1"/>
  <c r="I80" i="1"/>
  <c r="I79" i="1"/>
  <c r="I77" i="1"/>
  <c r="I76" i="1"/>
  <c r="I75" i="1"/>
  <c r="I65" i="1"/>
  <c r="I54" i="1"/>
  <c r="H85" i="1"/>
  <c r="I85" i="1" s="1"/>
  <c r="H84" i="1"/>
  <c r="I84" i="1" s="1"/>
  <c r="H83" i="1"/>
  <c r="I83" i="1" s="1"/>
  <c r="H82" i="1"/>
  <c r="I82" i="1" s="1"/>
  <c r="H81" i="1"/>
  <c r="H80" i="1"/>
  <c r="H79" i="1"/>
  <c r="H77" i="1"/>
  <c r="H76" i="1"/>
  <c r="H75" i="1"/>
  <c r="H74" i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H64" i="1"/>
  <c r="I64" i="1" s="1"/>
  <c r="H63" i="1"/>
  <c r="I63" i="1" s="1"/>
  <c r="I61" i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H45" i="1"/>
  <c r="H44" i="1"/>
  <c r="H43" i="1"/>
  <c r="I46" i="1"/>
  <c r="I45" i="1"/>
  <c r="I44" i="1"/>
  <c r="I43" i="1"/>
  <c r="I42" i="1" s="1"/>
  <c r="I33" i="1"/>
  <c r="I30" i="1"/>
  <c r="I27" i="1"/>
  <c r="I18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H31" i="1"/>
  <c r="I31" i="1" s="1"/>
  <c r="H30" i="1"/>
  <c r="H29" i="1"/>
  <c r="I29" i="1" s="1"/>
  <c r="H28" i="1"/>
  <c r="I28" i="1" s="1"/>
  <c r="H27" i="1"/>
  <c r="H26" i="1"/>
  <c r="I26" i="1" s="1"/>
  <c r="H25" i="1"/>
  <c r="I25" i="1" s="1"/>
  <c r="H24" i="1"/>
  <c r="I24" i="1" s="1"/>
  <c r="H23" i="1"/>
  <c r="I23" i="1" s="1"/>
  <c r="H21" i="1"/>
  <c r="I21" i="1" s="1"/>
  <c r="H20" i="1"/>
  <c r="I20" i="1" s="1"/>
  <c r="H19" i="1"/>
  <c r="I19" i="1" s="1"/>
  <c r="H18" i="1"/>
  <c r="H17" i="1"/>
  <c r="I17" i="1" s="1"/>
  <c r="H16" i="1"/>
  <c r="I16" i="1" s="1"/>
  <c r="H15" i="1"/>
  <c r="I15" i="1" s="1"/>
  <c r="D78" i="1"/>
  <c r="D74" i="1"/>
  <c r="D66" i="1"/>
  <c r="D62" i="1"/>
  <c r="D52" i="1"/>
  <c r="D42" i="1"/>
  <c r="H42" i="1" s="1"/>
  <c r="D32" i="1"/>
  <c r="H32" i="1" s="1"/>
  <c r="D22" i="1"/>
  <c r="H22" i="1" s="1"/>
  <c r="D14" i="1"/>
  <c r="C78" i="1"/>
  <c r="H78" i="1" s="1"/>
  <c r="C74" i="1"/>
  <c r="C66" i="1"/>
  <c r="H66" i="1" s="1"/>
  <c r="C62" i="1"/>
  <c r="H62" i="1" s="1"/>
  <c r="C52" i="1"/>
  <c r="C42" i="1"/>
  <c r="C32" i="1"/>
  <c r="C22" i="1"/>
  <c r="C14" i="1"/>
  <c r="D13" i="1" l="1"/>
  <c r="D161" i="1" s="1"/>
  <c r="I22" i="1"/>
  <c r="H14" i="1"/>
  <c r="C13" i="1"/>
  <c r="C161" i="1" s="1"/>
  <c r="I32" i="1"/>
  <c r="I78" i="1"/>
  <c r="G22" i="7"/>
  <c r="G34" i="7" s="1"/>
  <c r="H22" i="7"/>
  <c r="I74" i="1"/>
  <c r="I66" i="1"/>
  <c r="I62" i="1" s="1"/>
  <c r="I52" i="1"/>
  <c r="I14" i="1"/>
  <c r="I13" i="1" l="1"/>
  <c r="I161" i="1" s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<sst xmlns="http://schemas.openxmlformats.org/spreadsheetml/2006/main" count="376" uniqueCount="235">
  <si>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</si>
  <si>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</si>
  <si>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</si>
  <si>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</si>
  <si>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</si>
  <si>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</si>
  <si>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</si>
  <si>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</si>
  <si>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</si>
  <si>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</si>
  <si>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</si>
  <si>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</si>
  <si>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</si>
  <si>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</si>
  <si>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</si>
  <si>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</si>
  <si>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</si>
  <si>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</si>
  <si>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</si>
  <si>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</si>
  <si>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</si>
  <si>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</si>
  <si>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</si>
  <si>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</si>
  <si>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</si>
  <si>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</si>
  <si>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</si>
  <si>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</si>
  <si>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</si>
  <si>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</si>
  <si>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</si>
  <si>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</si>
  <si>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</si>
  <si>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</si>
  <si>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</si>
  <si>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</si>
  <si>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</si>
  <si>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</si>
  <si>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</si>
  <si>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</si>
  <si>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</si>
  <si>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</si>
  <si>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</si>
  <si>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</si>
  <si>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</si>
  <si>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</si>
  <si>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</si>
  <si>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</si>
  <si>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</si>
  <si>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</si>
  <si>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</si>
  <si>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</si>
  <si>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</si>
  <si>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</si>
  <si>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</si>
  <si>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</si>
  <si>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</si>
  <si>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</si>
  <si>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</si>
  <si>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</si>
  <si>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</si>
  <si>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</si>
  <si>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</si>
  <si>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</si>
  <si>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</si>
  <si>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</si>
  <si>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</si>
  <si>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</si>
  <si>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</si>
  <si>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</si>
  <si>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</si>
  <si>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</si>
  <si>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</si>
  <si>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</si>
  <si>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</si>
  <si>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</si>
  <si>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</si>
  <si>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</si>
  <si>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</si>
  <si>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</si>
  <si>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</si>
  <si>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</si>
  <si>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</si>
  <si>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</si>
  <si>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</si>
  <si>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</si>
  <si>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</si>
  <si>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</si>
  <si>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</si>
  <si>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</si>
  <si>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</si>
  <si>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</si>
  <si>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</si>
  <si>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</si>
  <si>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</si>
  <si>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</si>
  <si>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</si>
  <si>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</si>
  <si>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</si>
  <si>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</si>
  <si>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</si>
  <si>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</si>
  <si>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</si>
  <si>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</si>
  <si>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</si>
  <si>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</si>
  <si>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</si>
  <si>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</si>
  <si>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</si>
  <si>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</si>
  <si>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</si>
  <si>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</si>
  <si>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</si>
  <si>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</si>
  <si>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</si>
  <si>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</si>
  <si>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</si>
  <si>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</si>
  <si>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</si>
  <si>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</si>
  <si>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</si>
  <si>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</si>
  <si>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</si>
  <si>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</si>
  <si>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</si>
  <si>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</si>
  <si>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</si>
  <si>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</si>
  <si>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</si>
  <si>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</si>
  <si>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</si>
  <si>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</si>
  <si>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</si>
  <si>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</si>
  <si>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</si>
  <si>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</si>
  <si>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</si>
  <si>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</si>
  <si>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</si>
  <si>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</si>
  <si>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</si>
  <si>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</si>
  <si>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</si>
  <si>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</si>
  <si>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</si>
  <si>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</si>
  <si>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</si>
  <si>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</si>
  <si>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INSTITUTO MUNICIPAL DE PLANEACION Y DESARROLLO DE APASEO EL GRANDE</t>
  </si>
  <si>
    <t>NO APLICA (NO SE TIENE DEUDA PUBLICA)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</si>
  <si>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</si>
  <si>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</si>
  <si>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</si>
  <si>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</si>
  <si>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</si>
  <si>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</si>
  <si>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</si>
  <si>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</si>
  <si>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</si>
  <si>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</si>
  <si>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</si>
  <si>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</si>
  <si>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</si>
  <si>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</si>
  <si>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</si>
  <si>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</si>
  <si>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</si>
  <si>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</si>
  <si>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</si>
  <si>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</si>
  <si>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</si>
  <si>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</si>
  <si>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</si>
  <si>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</si>
  <si>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</si>
  <si>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</si>
  <si>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</si>
  <si>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</si>
  <si>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</si>
  <si>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</si>
  <si>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</si>
  <si>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</si>
  <si>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</si>
  <si>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</si>
  <si>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</si>
  <si>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</si>
  <si>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</si>
  <si>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</si>
  <si>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Ejercicio 2024</t>
  </si>
  <si>
    <t>*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</si>
  <si>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</si>
  <si>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</si>
  <si>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</si>
  <si>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</si>
  <si>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</si>
  <si>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</si>
  <si>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</si>
  <si>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</si>
  <si>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</si>
  <si>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</si>
  <si>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</si>
  <si>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</si>
  <si>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</si>
  <si>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</si>
  <si>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</si>
  <si>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</si>
  <si>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</si>
  <si>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</si>
  <si>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</si>
  <si>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</si>
  <si>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</si>
  <si>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</si>
  <si>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</si>
  <si>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</si>
  <si>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</si>
  <si>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</si>
  <si>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</si>
  <si>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</si>
  <si>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</si>
  <si>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</si>
  <si>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</si>
  <si>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</si>
  <si>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</si>
  <si>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</si>
  <si>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</si>
  <si>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</si>
  <si>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</si>
  <si>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</si>
  <si>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</si>
  <si>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</si>
  <si>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Esta nota no le aplica al ente público.</t>
  </si>
  <si>
    <t>Correspondiente del 1 DE ENERO al 30 DE SEPTIEMBRE DE 2024</t>
  </si>
  <si>
    <t>CORRESPONDE DEL 01 DE ENERO AL 30 DE SEPTIEMBRE DE 2024</t>
  </si>
  <si>
    <t>DEL 1 de Enero al 30 de SEPTIEMBRE de 2024 (B)</t>
  </si>
  <si>
    <t xml:space="preserve">Se informa que no se tiene contraída deuda pública a la fecha del 30 DE SEPTIEMBRE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</si>
</sst>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5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16" fillId="2" borderId="9" xfId="0" applyFont="1" applyFill="1" applyBorder="1" applyAlignment="1">
      <alignment horizontal="centerContinuous" vertical="center"/>
    </xf>
    <xf numFmtId="0" fontId="16" fillId="2" borderId="10" xfId="0" applyFont="1" applyFill="1" applyBorder="1" applyAlignment="1">
      <alignment horizontal="centerContinuous" vertical="center"/>
    </xf>
    <xf numFmtId="0" fontId="16" fillId="2" borderId="11" xfId="0" applyFont="1" applyFill="1" applyBorder="1" applyAlignment="1">
      <alignment horizontal="centerContinuous" vertical="center"/>
    </xf>
    <xf numFmtId="0" fontId="16" fillId="2" borderId="12" xfId="0" applyFont="1" applyFill="1" applyBorder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3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Continuous"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left" vertical="center" wrapText="1" indent="3"/>
    </xf>
    <xf numFmtId="0" fontId="16" fillId="2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indent="3"/>
    </xf>
    <xf numFmtId="4" fontId="16" fillId="0" borderId="2" xfId="0" applyNumberFormat="1" applyFont="1" applyBorder="1" applyProtection="1">
      <protection locked="0"/>
    </xf>
    <xf numFmtId="0" fontId="0" fillId="0" borderId="2" xfId="0" applyBorder="1" applyAlignment="1">
      <alignment horizontal="left" vertical="center" indent="6"/>
    </xf>
    <xf numFmtId="4" fontId="0" fillId="0" borderId="2" xfId="0" applyNumberFormat="1" applyBorder="1" applyProtection="1">
      <protection locked="0"/>
    </xf>
    <xf numFmtId="0" fontId="0" fillId="0" borderId="2" xfId="0" applyBorder="1" applyAlignment="1">
      <alignment horizontal="left" vertical="center" indent="3"/>
    </xf>
    <xf numFmtId="4" fontId="0" fillId="0" borderId="2" xfId="0" applyNumberFormat="1" applyBorder="1"/>
    <xf numFmtId="4" fontId="18" fillId="2" borderId="38" xfId="0" applyNumberFormat="1" applyFont="1" applyFill="1" applyBorder="1"/>
    <xf numFmtId="4" fontId="19" fillId="2" borderId="38" xfId="0" applyNumberFormat="1" applyFont="1" applyFill="1" applyBorder="1"/>
    <xf numFmtId="4" fontId="0" fillId="0" borderId="2" xfId="0" applyNumberFormat="1" applyBorder="1" applyAlignment="1" applyProtection="1">
      <alignment vertical="center"/>
      <protection locked="0"/>
    </xf>
    <xf numFmtId="4" fontId="16" fillId="0" borderId="2" xfId="0" applyNumberFormat="1" applyFont="1" applyBorder="1"/>
    <xf numFmtId="0" fontId="16" fillId="0" borderId="2" xfId="0" applyFont="1" applyBorder="1" applyAlignment="1">
      <alignment horizontal="left" vertical="center" wrapText="1" indent="3"/>
    </xf>
    <xf numFmtId="0" fontId="16" fillId="0" borderId="3" xfId="0" applyFont="1" applyBorder="1" applyAlignment="1">
      <alignment horizontal="left" vertical="center" wrapText="1" indent="3"/>
    </xf>
    <xf numFmtId="4" fontId="0" fillId="0" borderId="3" xfId="0" applyNumberFormat="1" applyBorder="1"/>
    <xf numFmtId="0" fontId="0" fillId="0" borderId="0" xfId="0" applyAlignment="1">
      <alignment vertical="center"/>
    </xf>
    <xf numFmtId="4" fontId="16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6" fillId="0" borderId="3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4" fontId="0" fillId="0" borderId="1" xfId="0" applyNumberFormat="1" applyBorder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indent="12"/>
    </xf>
    <xf numFmtId="4" fontId="19" fillId="2" borderId="38" xfId="0" applyNumberFormat="1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0" fillId="0" borderId="1" xfId="0" applyNumberFormat="1" applyBorder="1" applyProtection="1">
      <protection locked="0"/>
    </xf>
    <xf numFmtId="0" fontId="0" fillId="0" borderId="2" xfId="0" applyBorder="1"/>
    <xf numFmtId="0" fontId="0" fillId="0" borderId="3" xfId="0" applyBorder="1"/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4" fontId="0" fillId="0" borderId="1" xfId="0" applyNumberFormat="1" applyBorder="1"/>
    <xf numFmtId="0" fontId="16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12" xfId="0" applyBorder="1" applyAlignment="1">
      <alignment horizontal="left" vertical="center" indent="7"/>
    </xf>
    <xf numFmtId="4" fontId="0" fillId="0" borderId="2" xfId="0" applyNumberFormat="1" applyBorder="1" applyAlignment="1">
      <alignment vertical="center" wrapText="1"/>
    </xf>
    <xf numFmtId="0" fontId="0" fillId="0" borderId="12" xfId="0" applyBorder="1" applyAlignment="1">
      <alignment vertical="center"/>
    </xf>
    <xf numFmtId="4" fontId="0" fillId="2" borderId="38" xfId="0" applyNumberFormat="1" applyFill="1" applyBorder="1"/>
    <xf numFmtId="0" fontId="0" fillId="0" borderId="12" xfId="0" applyBorder="1" applyAlignment="1" applyProtection="1">
      <alignment horizontal="left" vertical="center" indent="5"/>
      <protection locked="0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0" fillId="0" borderId="0" xfId="0" applyProtection="1">
      <protection locked="0"/>
    </xf>
    <xf numFmtId="0" fontId="17" fillId="0" borderId="3" xfId="0" applyFont="1" applyBorder="1"/>
    <xf numFmtId="0" fontId="23" fillId="0" borderId="0" xfId="0" applyFont="1"/>
    <xf numFmtId="0" fontId="24" fillId="0" borderId="0" xfId="0" applyFont="1" applyAlignment="1">
      <alignment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 wrapText="1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B73" sqref="B7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231</v>
      </c>
      <c r="B3" s="24"/>
      <c r="C3" s="25" t="s">
        <v>4</v>
      </c>
      <c r="D3" s="27">
        <v>3</v>
      </c>
    </row>
    <row r="4" spans="1:4" x14ac:dyDescent="0.2">
      <c r="A4" s="129" t="s">
        <v>5</v>
      </c>
      <c r="B4" s="130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93"/>
  <sheetViews>
    <sheetView showGridLines="0" topLeftCell="A52" workbookViewId="0">
      <selection activeCell="F69" sqref="F6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4" style="1" customWidth="1"/>
    <col min="6" max="6" width="16.33203125" style="1" customWidth="1"/>
    <col min="7" max="16384" width="12" style="1"/>
  </cols>
  <sheetData>
    <row r="1" spans="1:6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6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6" x14ac:dyDescent="0.2">
      <c r="B3" s="131" t="str">
        <f>'Notas de Disciplina Financiera'!A3</f>
        <v>Correspondiente del 1 DE ENERO al 30 DE SEPTIEMBRE DE 2024</v>
      </c>
      <c r="C3" s="131"/>
      <c r="D3" s="131"/>
      <c r="E3" s="40" t="s">
        <v>4</v>
      </c>
      <c r="F3" s="41">
        <v>3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6" x14ac:dyDescent="0.2">
      <c r="C17" s="69" t="s">
        <v>24</v>
      </c>
    </row>
    <row r="18" spans="3:6" ht="12" x14ac:dyDescent="0.2">
      <c r="C18"/>
      <c r="D18"/>
      <c r="E18"/>
      <c r="F18"/>
    </row>
    <row r="19" spans="3:6" ht="15" x14ac:dyDescent="0.2">
      <c r="C19" s="132" t="s">
        <v>150</v>
      </c>
      <c r="D19" s="133"/>
      <c r="E19" s="133"/>
      <c r="F19" s="134"/>
    </row>
    <row r="20" spans="3:6" ht="15" x14ac:dyDescent="0.2">
      <c r="C20" s="71" t="s">
        <v>148</v>
      </c>
      <c r="D20" s="72"/>
      <c r="E20" s="72"/>
      <c r="F20" s="73"/>
    </row>
    <row r="21" spans="3:6" ht="15" x14ac:dyDescent="0.2">
      <c r="C21" s="74" t="s">
        <v>151</v>
      </c>
      <c r="D21" s="75"/>
      <c r="E21" s="75"/>
      <c r="F21" s="76"/>
    </row>
    <row r="22" spans="3:6" ht="15" x14ac:dyDescent="0.2">
      <c r="C22" s="74" t="s">
        <v>233</v>
      </c>
      <c r="D22" s="75"/>
      <c r="E22" s="75"/>
      <c r="F22" s="76"/>
    </row>
    <row r="23" spans="3:6" ht="15" x14ac:dyDescent="0.2">
      <c r="C23" s="77" t="s">
        <v>28</v>
      </c>
      <c r="D23" s="78"/>
      <c r="E23" s="78"/>
      <c r="F23" s="79"/>
    </row>
    <row r="24" spans="3:6" ht="12" x14ac:dyDescent="0.2">
      <c r="C24"/>
      <c r="D24"/>
      <c r="E24"/>
      <c r="F24"/>
    </row>
    <row r="25" spans="3:6" ht="30" x14ac:dyDescent="0.2">
      <c r="C25" s="80" t="s">
        <v>30</v>
      </c>
      <c r="D25" s="81" t="s">
        <v>152</v>
      </c>
      <c r="E25" s="81" t="s">
        <v>117</v>
      </c>
      <c r="F25" s="81" t="s">
        <v>153</v>
      </c>
    </row>
    <row r="26" spans="3:6" ht="15" x14ac:dyDescent="0.25">
      <c r="C26" s="82" t="s">
        <v>154</v>
      </c>
      <c r="D26" s="83">
        <f>SUM(D27:D29)</f>
        <v>2392130.62</v>
      </c>
      <c r="E26" s="83">
        <f>SUM(E27:E29)</f>
        <v>1794097.98</v>
      </c>
      <c r="F26" s="83">
        <f>SUM(F27:F29)</f>
        <v>1794097.98</v>
      </c>
    </row>
    <row r="27" spans="3:6" ht="12" x14ac:dyDescent="0.2">
      <c r="C27" s="84" t="s">
        <v>155</v>
      </c>
      <c r="D27" s="85">
        <v>2392130.62</v>
      </c>
      <c r="E27" s="85">
        <v>1794097.98</v>
      </c>
      <c r="F27" s="85">
        <v>1794097.98</v>
      </c>
    </row>
    <row r="28" spans="3:6" ht="12" x14ac:dyDescent="0.2">
      <c r="C28" s="84" t="s">
        <v>156</v>
      </c>
      <c r="D28" s="85">
        <v>0</v>
      </c>
      <c r="E28" s="85">
        <v>0</v>
      </c>
      <c r="F28" s="85">
        <v>0</v>
      </c>
    </row>
    <row r="29" spans="3:6" ht="12" x14ac:dyDescent="0.2">
      <c r="C29" s="84" t="s">
        <v>157</v>
      </c>
      <c r="D29" s="85">
        <f>D62</f>
        <v>0</v>
      </c>
      <c r="E29" s="85">
        <f>E62</f>
        <v>0</v>
      </c>
      <c r="F29" s="85">
        <f>F62</f>
        <v>0</v>
      </c>
    </row>
    <row r="30" spans="3:6" ht="12" x14ac:dyDescent="0.2">
      <c r="C30" s="86"/>
      <c r="D30" s="87"/>
      <c r="E30" s="87"/>
      <c r="F30" s="87"/>
    </row>
    <row r="31" spans="3:6" ht="15" x14ac:dyDescent="0.25">
      <c r="C31" s="82" t="s">
        <v>158</v>
      </c>
      <c r="D31" s="83">
        <f>D32+D33</f>
        <v>2392130.62</v>
      </c>
      <c r="E31" s="83">
        <f>E32+E33</f>
        <v>1331103.6100000001</v>
      </c>
      <c r="F31" s="83">
        <f>F32+F33</f>
        <v>1328955.67</v>
      </c>
    </row>
    <row r="32" spans="3:6" ht="12" x14ac:dyDescent="0.2">
      <c r="C32" s="84" t="s">
        <v>159</v>
      </c>
      <c r="D32" s="85">
        <v>2392130.62</v>
      </c>
      <c r="E32" s="85">
        <v>1331103.6100000001</v>
      </c>
      <c r="F32" s="85">
        <v>1328955.67</v>
      </c>
    </row>
    <row r="33" spans="3:6" ht="12" x14ac:dyDescent="0.2">
      <c r="C33" s="84" t="s">
        <v>160</v>
      </c>
      <c r="D33" s="85">
        <v>0</v>
      </c>
      <c r="E33" s="85">
        <v>0</v>
      </c>
      <c r="F33" s="85">
        <v>0</v>
      </c>
    </row>
    <row r="34" spans="3:6" ht="12" x14ac:dyDescent="0.2">
      <c r="C34" s="86"/>
      <c r="D34" s="87"/>
      <c r="E34" s="87"/>
      <c r="F34" s="87"/>
    </row>
    <row r="35" spans="3:6" ht="15" x14ac:dyDescent="0.25">
      <c r="C35" s="82" t="s">
        <v>161</v>
      </c>
      <c r="D35" s="88">
        <v>0</v>
      </c>
      <c r="E35" s="83">
        <f>E36+E37</f>
        <v>676500.1</v>
      </c>
      <c r="F35" s="83">
        <f>F36+F37</f>
        <v>676500.1</v>
      </c>
    </row>
    <row r="36" spans="3:6" ht="15" x14ac:dyDescent="0.25">
      <c r="C36" s="84" t="s">
        <v>162</v>
      </c>
      <c r="D36" s="89">
        <v>0</v>
      </c>
      <c r="E36" s="90">
        <v>676500.1</v>
      </c>
      <c r="F36" s="90">
        <v>676500.1</v>
      </c>
    </row>
    <row r="37" spans="3:6" ht="15" x14ac:dyDescent="0.25">
      <c r="C37" s="84" t="s">
        <v>163</v>
      </c>
      <c r="D37" s="89">
        <v>0</v>
      </c>
      <c r="E37" s="90">
        <v>0</v>
      </c>
      <c r="F37" s="90">
        <v>0</v>
      </c>
    </row>
    <row r="38" spans="3:6" ht="12" x14ac:dyDescent="0.2">
      <c r="C38" s="86"/>
      <c r="D38" s="87"/>
      <c r="E38" s="87"/>
      <c r="F38" s="87"/>
    </row>
    <row r="39" spans="3:6" ht="15" x14ac:dyDescent="0.25">
      <c r="C39" s="82" t="s">
        <v>164</v>
      </c>
      <c r="D39" s="83">
        <f>D26-D31+D35</f>
        <v>0</v>
      </c>
      <c r="E39" s="83">
        <f>E26-E31+E35</f>
        <v>1139494.4699999997</v>
      </c>
      <c r="F39" s="83">
        <f>F26-F31+F35</f>
        <v>1141642.4100000001</v>
      </c>
    </row>
    <row r="40" spans="3:6" ht="15" x14ac:dyDescent="0.2">
      <c r="C40" s="82"/>
      <c r="D40" s="87"/>
      <c r="E40" s="87"/>
      <c r="F40" s="87"/>
    </row>
    <row r="41" spans="3:6" ht="15" x14ac:dyDescent="0.25">
      <c r="C41" s="82" t="s">
        <v>165</v>
      </c>
      <c r="D41" s="83">
        <f>D39-D29</f>
        <v>0</v>
      </c>
      <c r="E41" s="83">
        <f>E39-E29</f>
        <v>1139494.4699999997</v>
      </c>
      <c r="F41" s="83">
        <f>F39-F29</f>
        <v>1141642.4100000001</v>
      </c>
    </row>
    <row r="42" spans="3:6" ht="15" x14ac:dyDescent="0.25">
      <c r="C42" s="82"/>
      <c r="D42" s="91"/>
      <c r="E42" s="91"/>
      <c r="F42" s="91"/>
    </row>
    <row r="43" spans="3:6" ht="30" x14ac:dyDescent="0.25">
      <c r="C43" s="92" t="s">
        <v>166</v>
      </c>
      <c r="D43" s="83">
        <f>D41-D35</f>
        <v>0</v>
      </c>
      <c r="E43" s="83">
        <f>E41-E35</f>
        <v>462994.36999999976</v>
      </c>
      <c r="F43" s="83">
        <f>F41-F35</f>
        <v>465142.31000000017</v>
      </c>
    </row>
    <row r="44" spans="3:6" ht="15" x14ac:dyDescent="0.2">
      <c r="C44" s="93"/>
      <c r="D44" s="94"/>
      <c r="E44" s="94"/>
      <c r="F44" s="94"/>
    </row>
    <row r="45" spans="3:6" ht="12" x14ac:dyDescent="0.2">
      <c r="C45" s="95"/>
      <c r="D45"/>
      <c r="E45"/>
      <c r="F45"/>
    </row>
    <row r="46" spans="3:6" ht="15" x14ac:dyDescent="0.2">
      <c r="C46" s="80" t="s">
        <v>116</v>
      </c>
      <c r="D46" s="81" t="s">
        <v>167</v>
      </c>
      <c r="E46" s="81" t="s">
        <v>117</v>
      </c>
      <c r="F46" s="81" t="s">
        <v>118</v>
      </c>
    </row>
    <row r="47" spans="3:6" ht="15" x14ac:dyDescent="0.2">
      <c r="C47" s="82" t="s">
        <v>168</v>
      </c>
      <c r="D47" s="96">
        <f>D48+D49</f>
        <v>0</v>
      </c>
      <c r="E47" s="96">
        <f>E48+E49</f>
        <v>0</v>
      </c>
      <c r="F47" s="96">
        <f>F48+F49</f>
        <v>0</v>
      </c>
    </row>
    <row r="48" spans="3:6" ht="12" x14ac:dyDescent="0.2">
      <c r="C48" s="84" t="s">
        <v>169</v>
      </c>
      <c r="D48" s="90">
        <v>0</v>
      </c>
      <c r="E48" s="90">
        <v>0</v>
      </c>
      <c r="F48" s="90">
        <v>0</v>
      </c>
    </row>
    <row r="49" spans="3:6" ht="12" x14ac:dyDescent="0.2">
      <c r="C49" s="84" t="s">
        <v>170</v>
      </c>
      <c r="D49" s="90">
        <v>0</v>
      </c>
      <c r="E49" s="90">
        <v>0</v>
      </c>
      <c r="F49" s="90">
        <v>0</v>
      </c>
    </row>
    <row r="50" spans="3:6" ht="12" x14ac:dyDescent="0.2">
      <c r="C50" s="97"/>
      <c r="D50" s="98"/>
      <c r="E50" s="98"/>
      <c r="F50" s="98"/>
    </row>
    <row r="51" spans="3:6" ht="15" x14ac:dyDescent="0.2">
      <c r="C51" s="82" t="s">
        <v>171</v>
      </c>
      <c r="D51" s="96">
        <f>D43+D47</f>
        <v>0</v>
      </c>
      <c r="E51" s="96">
        <f>E43+E47</f>
        <v>462994.36999999976</v>
      </c>
      <c r="F51" s="96">
        <f>F43+F47</f>
        <v>465142.31000000017</v>
      </c>
    </row>
    <row r="52" spans="3:6" ht="12" x14ac:dyDescent="0.2">
      <c r="C52" s="99"/>
      <c r="D52" s="100"/>
      <c r="E52" s="100"/>
      <c r="F52" s="100"/>
    </row>
    <row r="53" spans="3:6" ht="12" x14ac:dyDescent="0.2">
      <c r="C53" s="95"/>
      <c r="D53"/>
      <c r="E53"/>
      <c r="F53"/>
    </row>
    <row r="54" spans="3:6" ht="30" x14ac:dyDescent="0.2">
      <c r="C54" s="80" t="s">
        <v>116</v>
      </c>
      <c r="D54" s="81" t="s">
        <v>172</v>
      </c>
      <c r="E54" s="81" t="s">
        <v>117</v>
      </c>
      <c r="F54" s="81" t="s">
        <v>153</v>
      </c>
    </row>
    <row r="55" spans="3:6" ht="15" x14ac:dyDescent="0.2">
      <c r="C55" s="82" t="s">
        <v>173</v>
      </c>
      <c r="D55" s="96">
        <f>D56+D57</f>
        <v>0</v>
      </c>
      <c r="E55" s="96">
        <f>E56+E57</f>
        <v>0</v>
      </c>
      <c r="F55" s="96">
        <f>F56+F57</f>
        <v>0</v>
      </c>
    </row>
    <row r="56" spans="3:6" ht="12" x14ac:dyDescent="0.2">
      <c r="C56" s="84" t="s">
        <v>174</v>
      </c>
      <c r="D56" s="90">
        <v>0</v>
      </c>
      <c r="E56" s="90">
        <v>0</v>
      </c>
      <c r="F56" s="90">
        <v>0</v>
      </c>
    </row>
    <row r="57" spans="3:6" ht="12" x14ac:dyDescent="0.2">
      <c r="C57" s="84" t="s">
        <v>175</v>
      </c>
      <c r="D57" s="90">
        <v>0</v>
      </c>
      <c r="E57" s="90">
        <v>0</v>
      </c>
      <c r="F57" s="90">
        <v>0</v>
      </c>
    </row>
    <row r="58" spans="3:6" ht="15" x14ac:dyDescent="0.2">
      <c r="C58" s="82" t="s">
        <v>176</v>
      </c>
      <c r="D58" s="96">
        <f>D59+D60</f>
        <v>0</v>
      </c>
      <c r="E58" s="96">
        <f>E59+E60</f>
        <v>0</v>
      </c>
      <c r="F58" s="96">
        <f>F59+F60</f>
        <v>0</v>
      </c>
    </row>
    <row r="59" spans="3:6" ht="12" x14ac:dyDescent="0.2">
      <c r="C59" s="84" t="s">
        <v>177</v>
      </c>
      <c r="D59" s="90">
        <v>0</v>
      </c>
      <c r="E59" s="90">
        <v>0</v>
      </c>
      <c r="F59" s="90">
        <v>0</v>
      </c>
    </row>
    <row r="60" spans="3:6" ht="12" x14ac:dyDescent="0.2">
      <c r="C60" s="84" t="s">
        <v>178</v>
      </c>
      <c r="D60" s="90">
        <v>0</v>
      </c>
      <c r="E60" s="90">
        <v>0</v>
      </c>
      <c r="F60" s="90">
        <v>0</v>
      </c>
    </row>
    <row r="61" spans="3:6" ht="12" x14ac:dyDescent="0.2">
      <c r="C61" s="97"/>
      <c r="D61" s="98"/>
      <c r="E61" s="98"/>
      <c r="F61" s="98"/>
    </row>
    <row r="62" spans="3:6" ht="15" x14ac:dyDescent="0.2">
      <c r="C62" s="82" t="s">
        <v>179</v>
      </c>
      <c r="D62" s="96">
        <f>D55-D58</f>
        <v>0</v>
      </c>
      <c r="E62" s="96">
        <f>E55-E58</f>
        <v>0</v>
      </c>
      <c r="F62" s="96">
        <f>F55-F58</f>
        <v>0</v>
      </c>
    </row>
    <row r="63" spans="3:6" ht="15" x14ac:dyDescent="0.2">
      <c r="C63" s="101"/>
      <c r="D63" s="100"/>
      <c r="E63" s="100"/>
      <c r="F63" s="100"/>
    </row>
    <row r="64" spans="3:6" ht="12" x14ac:dyDescent="0.2">
      <c r="C64"/>
      <c r="D64"/>
      <c r="E64"/>
      <c r="F64"/>
    </row>
    <row r="65" spans="3:6" ht="30" x14ac:dyDescent="0.2">
      <c r="C65" s="80" t="s">
        <v>116</v>
      </c>
      <c r="D65" s="81" t="s">
        <v>172</v>
      </c>
      <c r="E65" s="81" t="s">
        <v>117</v>
      </c>
      <c r="F65" s="81" t="s">
        <v>153</v>
      </c>
    </row>
    <row r="66" spans="3:6" ht="12" x14ac:dyDescent="0.2">
      <c r="C66" s="102" t="s">
        <v>180</v>
      </c>
      <c r="D66" s="103">
        <f>D27</f>
        <v>2392130.62</v>
      </c>
      <c r="E66" s="103">
        <f>E27</f>
        <v>1794097.98</v>
      </c>
      <c r="F66" s="103">
        <f>F27</f>
        <v>1794097.98</v>
      </c>
    </row>
    <row r="67" spans="3:6" ht="30" x14ac:dyDescent="0.2">
      <c r="C67" s="104" t="s">
        <v>181</v>
      </c>
      <c r="D67" s="96">
        <f>D68-D69</f>
        <v>0</v>
      </c>
      <c r="E67" s="96">
        <f>E68-E69</f>
        <v>0</v>
      </c>
      <c r="F67" s="96">
        <f>F68-F69</f>
        <v>0</v>
      </c>
    </row>
    <row r="68" spans="3:6" ht="12" x14ac:dyDescent="0.2">
      <c r="C68" s="105" t="s">
        <v>174</v>
      </c>
      <c r="D68" s="90">
        <v>0</v>
      </c>
      <c r="E68" s="90">
        <v>0</v>
      </c>
      <c r="F68" s="90">
        <v>0</v>
      </c>
    </row>
    <row r="69" spans="3:6" ht="12" x14ac:dyDescent="0.2">
      <c r="C69" s="105" t="s">
        <v>177</v>
      </c>
      <c r="D69" s="90">
        <v>0</v>
      </c>
      <c r="E69" s="90">
        <v>0</v>
      </c>
      <c r="F69" s="90">
        <v>0</v>
      </c>
    </row>
    <row r="70" spans="3:6" ht="12" x14ac:dyDescent="0.2">
      <c r="C70" s="97"/>
      <c r="D70" s="98"/>
      <c r="E70" s="98"/>
      <c r="F70" s="98"/>
    </row>
    <row r="71" spans="3:6" ht="12" x14ac:dyDescent="0.2">
      <c r="C71" s="84" t="s">
        <v>159</v>
      </c>
      <c r="D71" s="90">
        <f>D32</f>
        <v>2392130.62</v>
      </c>
      <c r="E71" s="90">
        <f>E32</f>
        <v>1331103.6100000001</v>
      </c>
      <c r="F71" s="90">
        <f>F32</f>
        <v>1328955.67</v>
      </c>
    </row>
    <row r="72" spans="3:6" ht="12" x14ac:dyDescent="0.2">
      <c r="C72" s="97"/>
      <c r="D72" s="98"/>
      <c r="E72" s="98"/>
      <c r="F72" s="98"/>
    </row>
    <row r="73" spans="3:6" ht="15" x14ac:dyDescent="0.2">
      <c r="C73" s="84" t="s">
        <v>162</v>
      </c>
      <c r="D73" s="106">
        <v>0</v>
      </c>
      <c r="E73" s="90">
        <f>E36</f>
        <v>676500.1</v>
      </c>
      <c r="F73" s="90">
        <f>F36</f>
        <v>676500.1</v>
      </c>
    </row>
    <row r="74" spans="3:6" ht="12" x14ac:dyDescent="0.2">
      <c r="C74" s="97"/>
      <c r="D74" s="98"/>
      <c r="E74" s="98"/>
      <c r="F74" s="98"/>
    </row>
    <row r="75" spans="3:6" ht="30" x14ac:dyDescent="0.2">
      <c r="C75" s="92" t="s">
        <v>182</v>
      </c>
      <c r="D75" s="96">
        <f>D66+D67-D71+D73</f>
        <v>0</v>
      </c>
      <c r="E75" s="96">
        <f>E66+E67-E71+E73</f>
        <v>1139494.4699999997</v>
      </c>
      <c r="F75" s="96">
        <f>F66+F67-F71+F73</f>
        <v>1141642.4100000001</v>
      </c>
    </row>
    <row r="76" spans="3:6" ht="15" x14ac:dyDescent="0.2">
      <c r="C76" s="107"/>
      <c r="D76" s="108"/>
      <c r="E76" s="108"/>
      <c r="F76" s="108"/>
    </row>
    <row r="77" spans="3:6" ht="30" x14ac:dyDescent="0.2">
      <c r="C77" s="92" t="s">
        <v>183</v>
      </c>
      <c r="D77" s="96">
        <f>D75-D67</f>
        <v>0</v>
      </c>
      <c r="E77" s="96">
        <f>E75-E67</f>
        <v>1139494.4699999997</v>
      </c>
      <c r="F77" s="96">
        <f>F75-F67</f>
        <v>1141642.4100000001</v>
      </c>
    </row>
    <row r="78" spans="3:6" ht="12" x14ac:dyDescent="0.2">
      <c r="C78" s="99"/>
      <c r="D78" s="100"/>
      <c r="E78" s="100"/>
      <c r="F78" s="100"/>
    </row>
    <row r="79" spans="3:6" ht="12" x14ac:dyDescent="0.2">
      <c r="C79"/>
      <c r="D79"/>
      <c r="E79"/>
      <c r="F79"/>
    </row>
    <row r="80" spans="3:6" ht="30" x14ac:dyDescent="0.2">
      <c r="C80" s="80" t="s">
        <v>116</v>
      </c>
      <c r="D80" s="81" t="s">
        <v>172</v>
      </c>
      <c r="E80" s="81" t="s">
        <v>117</v>
      </c>
      <c r="F80" s="81" t="s">
        <v>153</v>
      </c>
    </row>
    <row r="81" spans="3:6" ht="12" x14ac:dyDescent="0.2">
      <c r="C81" s="102" t="s">
        <v>156</v>
      </c>
      <c r="D81" s="109">
        <f>D28</f>
        <v>0</v>
      </c>
      <c r="E81" s="109">
        <f>E28</f>
        <v>0</v>
      </c>
      <c r="F81" s="109">
        <f>F28</f>
        <v>0</v>
      </c>
    </row>
    <row r="82" spans="3:6" ht="30" x14ac:dyDescent="0.25">
      <c r="C82" s="104" t="s">
        <v>184</v>
      </c>
      <c r="D82" s="83">
        <f>D83-D84</f>
        <v>0</v>
      </c>
      <c r="E82" s="83">
        <f>E83-E84</f>
        <v>0</v>
      </c>
      <c r="F82" s="83">
        <f>F83-F84</f>
        <v>0</v>
      </c>
    </row>
    <row r="83" spans="3:6" ht="12" x14ac:dyDescent="0.2">
      <c r="C83" s="105" t="s">
        <v>175</v>
      </c>
      <c r="D83" s="85">
        <v>0</v>
      </c>
      <c r="E83" s="85">
        <v>0</v>
      </c>
      <c r="F83" s="85">
        <v>0</v>
      </c>
    </row>
    <row r="84" spans="3:6" ht="12" x14ac:dyDescent="0.2">
      <c r="C84" s="105" t="s">
        <v>178</v>
      </c>
      <c r="D84" s="85">
        <v>0</v>
      </c>
      <c r="E84" s="85">
        <v>0</v>
      </c>
      <c r="F84" s="85">
        <v>0</v>
      </c>
    </row>
    <row r="85" spans="3:6" ht="12" x14ac:dyDescent="0.2">
      <c r="C85" s="97"/>
      <c r="D85" s="87"/>
      <c r="E85" s="87"/>
      <c r="F85" s="87"/>
    </row>
    <row r="86" spans="3:6" ht="12" x14ac:dyDescent="0.2">
      <c r="C86" s="84" t="s">
        <v>185</v>
      </c>
      <c r="D86" s="85">
        <f>D33</f>
        <v>0</v>
      </c>
      <c r="E86" s="85">
        <f>E33</f>
        <v>0</v>
      </c>
      <c r="F86" s="85">
        <f>F33</f>
        <v>0</v>
      </c>
    </row>
    <row r="87" spans="3:6" ht="12" x14ac:dyDescent="0.2">
      <c r="C87" s="97"/>
      <c r="D87" s="87"/>
      <c r="E87" s="87"/>
      <c r="F87" s="87"/>
    </row>
    <row r="88" spans="3:6" ht="15" x14ac:dyDescent="0.25">
      <c r="C88" s="84" t="s">
        <v>163</v>
      </c>
      <c r="D88" s="89">
        <v>0</v>
      </c>
      <c r="E88" s="85">
        <f>E37</f>
        <v>0</v>
      </c>
      <c r="F88" s="85">
        <f>F37</f>
        <v>0</v>
      </c>
    </row>
    <row r="89" spans="3:6" ht="12" x14ac:dyDescent="0.2">
      <c r="C89" s="97"/>
      <c r="D89" s="87"/>
      <c r="E89" s="87"/>
      <c r="F89" s="87"/>
    </row>
    <row r="90" spans="3:6" ht="30" x14ac:dyDescent="0.25">
      <c r="C90" s="92" t="s">
        <v>186</v>
      </c>
      <c r="D90" s="83">
        <f>D81+D82-D86+D88</f>
        <v>0</v>
      </c>
      <c r="E90" s="83">
        <f>E81+E82-E86+E88</f>
        <v>0</v>
      </c>
      <c r="F90" s="83">
        <f>F81+F82-F86+F88</f>
        <v>0</v>
      </c>
    </row>
    <row r="91" spans="3:6" ht="12" x14ac:dyDescent="0.2">
      <c r="C91" s="97"/>
      <c r="D91" s="87"/>
      <c r="E91" s="87"/>
      <c r="F91" s="87"/>
    </row>
    <row r="92" spans="3:6" ht="30" x14ac:dyDescent="0.25">
      <c r="C92" s="92" t="s">
        <v>187</v>
      </c>
      <c r="D92" s="83">
        <f>D90-D82</f>
        <v>0</v>
      </c>
      <c r="E92" s="83">
        <f>E90-E82</f>
        <v>0</v>
      </c>
      <c r="F92" s="83">
        <f>F90-F82</f>
        <v>0</v>
      </c>
    </row>
    <row r="93" spans="3:6" ht="12" x14ac:dyDescent="0.2">
      <c r="C93" s="99"/>
      <c r="D93" s="94"/>
      <c r="E93" s="94"/>
      <c r="F93" s="94"/>
    </row>
  </sheetData>
  <mergeCells count="4">
    <mergeCell ref="B1:D1"/>
    <mergeCell ref="B2:D2"/>
    <mergeCell ref="B3:D3"/>
    <mergeCell ref="C19:F19"/>
  </mergeCells>
  <dataValidations count="1">
    <dataValidation type="decimal" allowBlank="1" showInputMessage="1" showErrorMessage="1" sqref="D81:F92 D55:F62 D47:F51 D66:F77 D26:F43" xr:uid="{94D3A95D-337B-4D76-BEA4-0CEDAE58418A}">
      <formula1>-1.79769313486231E+100</formula1>
      <formula2>1.79769313486231E+100</formula2>
    </dataValidation>
  </dataValidation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A112" zoomScaleNormal="10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9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9" x14ac:dyDescent="0.2">
      <c r="B3" s="131" t="str">
        <f>'Notas de Disciplina Financiera'!A3</f>
        <v>Correspondiente del 1 DE ENERO al 30 DE SEPTIEMBRE DE 2024</v>
      </c>
      <c r="C3" s="131"/>
      <c r="D3" s="131"/>
      <c r="E3" s="40" t="s">
        <v>4</v>
      </c>
      <c r="F3" s="41">
        <f>'Notas de Disciplina Financiera'!D3</f>
        <v>3</v>
      </c>
    </row>
    <row r="5" spans="1:9" x14ac:dyDescent="0.2">
      <c r="B5" s="43" t="s">
        <v>25</v>
      </c>
    </row>
    <row r="6" spans="1:9" x14ac:dyDescent="0.2">
      <c r="B6" s="140" t="str">
        <f>B1</f>
        <v>INSTITUTO MUNICIPAL DE PLANEACION Y DESARROLLO DE APASEO EL GRANDE</v>
      </c>
      <c r="C6" s="140"/>
      <c r="D6" s="140"/>
      <c r="E6" s="140"/>
      <c r="F6" s="140"/>
      <c r="G6" s="140"/>
      <c r="H6" s="140"/>
      <c r="I6" s="140"/>
    </row>
    <row r="7" spans="1:9" x14ac:dyDescent="0.2">
      <c r="B7" s="135" t="s">
        <v>26</v>
      </c>
      <c r="C7" s="135"/>
      <c r="D7" s="135"/>
      <c r="E7" s="135"/>
      <c r="F7" s="135"/>
      <c r="G7" s="135"/>
      <c r="H7" s="135"/>
      <c r="I7" s="135"/>
    </row>
    <row r="8" spans="1:9" x14ac:dyDescent="0.2">
      <c r="B8" s="135" t="s">
        <v>27</v>
      </c>
      <c r="C8" s="135"/>
      <c r="D8" s="135"/>
      <c r="E8" s="135"/>
      <c r="F8" s="135"/>
      <c r="G8" s="135"/>
      <c r="H8" s="135"/>
      <c r="I8" s="135"/>
    </row>
    <row r="9" spans="1:9" x14ac:dyDescent="0.2">
      <c r="B9" s="135" t="str">
        <f>B3</f>
        <v>Correspondiente del 1 DE ENERO al 30 DE SEPTIEMBRE DE 2024</v>
      </c>
      <c r="C9" s="135"/>
      <c r="D9" s="135"/>
      <c r="E9" s="135"/>
      <c r="F9" s="135"/>
      <c r="G9" s="135"/>
      <c r="H9" s="135"/>
      <c r="I9" s="135"/>
    </row>
    <row r="10" spans="1:9" x14ac:dyDescent="0.2">
      <c r="B10" s="136" t="s">
        <v>28</v>
      </c>
      <c r="C10" s="136"/>
      <c r="D10" s="136"/>
      <c r="E10" s="136"/>
      <c r="F10" s="136"/>
      <c r="G10" s="136"/>
      <c r="H10" s="136"/>
      <c r="I10" s="136"/>
    </row>
    <row r="11" spans="1:9" x14ac:dyDescent="0.2">
      <c r="B11" s="9"/>
      <c r="C11" s="9"/>
      <c r="D11" s="137" t="s">
        <v>29</v>
      </c>
      <c r="E11" s="138"/>
      <c r="F11" s="138"/>
      <c r="G11" s="138"/>
      <c r="H11" s="13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+C14+C22+C32+C42+C52+C62+C66+C74+C78</f>
        <v>2392130.62</v>
      </c>
      <c r="D13" s="3">
        <f>+D14+D22+D32+D42+D52+D62+D66+D74+D78</f>
        <v>726294.07</v>
      </c>
      <c r="E13" s="3">
        <f>+E14+E22+E32+E42+E52+E62+E66+E74+E78</f>
        <v>-49793.97</v>
      </c>
      <c r="F13" s="3">
        <v>0</v>
      </c>
      <c r="G13" s="3">
        <v>0</v>
      </c>
      <c r="H13" s="3">
        <f>+C13+D13+E13+F13-G13</f>
        <v>3068630.7199999997</v>
      </c>
      <c r="I13" s="3">
        <f>+I14+I22+I32+I42+I52+I62+I66+I74+I78+I78</f>
        <v>3068630.7199999993</v>
      </c>
    </row>
    <row r="14" spans="1:9" x14ac:dyDescent="0.2">
      <c r="B14" s="17" t="s">
        <v>39</v>
      </c>
      <c r="C14" s="3">
        <f>+C15+C16+C17+C18+C19+C20+C21</f>
        <v>1826779.76</v>
      </c>
      <c r="D14" s="3">
        <f>+D15+D16+D17+D18+D19+D20+D21</f>
        <v>379593.97</v>
      </c>
      <c r="E14" s="3">
        <f>+E15+E16+E17+E18+E19+E20+E21</f>
        <v>0</v>
      </c>
      <c r="F14" s="3">
        <v>0</v>
      </c>
      <c r="G14" s="3">
        <v>0</v>
      </c>
      <c r="H14" s="3">
        <f>+C14+D14-E14+F14-G14</f>
        <v>2206373.73</v>
      </c>
      <c r="I14" s="3">
        <f>+I15+I16+I17+I18+I19+I20+I21</f>
        <v>2206373.73</v>
      </c>
    </row>
    <row r="15" spans="1:9" x14ac:dyDescent="0.2">
      <c r="B15" s="16" t="s">
        <v>40</v>
      </c>
      <c r="C15" s="4">
        <v>1348369.17</v>
      </c>
      <c r="D15" s="4">
        <v>318693.96999999997</v>
      </c>
      <c r="E15" s="4">
        <v>0</v>
      </c>
      <c r="F15" s="4">
        <v>0</v>
      </c>
      <c r="G15" s="4">
        <v>0</v>
      </c>
      <c r="H15" s="4">
        <f>+C15+D15-E15+F15-G15</f>
        <v>1667063.14</v>
      </c>
      <c r="I15" s="4">
        <f>+H15</f>
        <v>1667063.14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0">+C16+D16-E16+F16-G16</f>
        <v>0</v>
      </c>
      <c r="I16" s="4">
        <f t="shared" ref="I16:I17" si="1">+H16</f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f t="shared" si="0"/>
        <v>0</v>
      </c>
      <c r="I17" s="4">
        <f t="shared" si="1"/>
        <v>0</v>
      </c>
    </row>
    <row r="18" spans="2:9" x14ac:dyDescent="0.2">
      <c r="B18" s="16" t="s">
        <v>43</v>
      </c>
      <c r="C18" s="4">
        <v>187320.25</v>
      </c>
      <c r="D18" s="4">
        <v>0</v>
      </c>
      <c r="E18" s="4">
        <v>0</v>
      </c>
      <c r="F18" s="4">
        <v>0</v>
      </c>
      <c r="G18" s="4">
        <v>0</v>
      </c>
      <c r="H18" s="4">
        <f t="shared" si="0"/>
        <v>187320.25</v>
      </c>
      <c r="I18" s="4">
        <f t="shared" ref="I18:I79" si="2">+H18</f>
        <v>187320.25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f t="shared" si="0"/>
        <v>0</v>
      </c>
      <c r="I19" s="4">
        <f t="shared" si="2"/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0"/>
        <v>0</v>
      </c>
      <c r="I20" s="4">
        <f t="shared" si="2"/>
        <v>0</v>
      </c>
    </row>
    <row r="21" spans="2:9" x14ac:dyDescent="0.2">
      <c r="B21" s="16" t="s">
        <v>46</v>
      </c>
      <c r="C21" s="4">
        <v>291090.34000000003</v>
      </c>
      <c r="D21" s="4">
        <v>60900</v>
      </c>
      <c r="E21" s="4">
        <v>0</v>
      </c>
      <c r="F21" s="4">
        <v>0</v>
      </c>
      <c r="G21" s="4">
        <v>0</v>
      </c>
      <c r="H21" s="4">
        <f t="shared" si="0"/>
        <v>351990.34</v>
      </c>
      <c r="I21" s="4">
        <f t="shared" si="2"/>
        <v>351990.34</v>
      </c>
    </row>
    <row r="22" spans="2:9" x14ac:dyDescent="0.2">
      <c r="B22" s="17" t="s">
        <v>47</v>
      </c>
      <c r="C22" s="3">
        <f>+C23+C24+C25+C26+C27+C28+C29+C30+C31</f>
        <v>73522.3</v>
      </c>
      <c r="D22" s="3">
        <f>+D23+D24+D25+D26+D27+D28+D29+D30+D31</f>
        <v>114500</v>
      </c>
      <c r="E22" s="3">
        <f>+E23+E24+E25+E26+E27+E28+E29+E30+E31</f>
        <v>0</v>
      </c>
      <c r="F22" s="3">
        <v>0</v>
      </c>
      <c r="G22" s="3">
        <v>0</v>
      </c>
      <c r="H22" s="3">
        <f>+C22+D22-E22+F22-G22</f>
        <v>188022.3</v>
      </c>
      <c r="I22" s="3">
        <f>+I23+I24+I25+I26+I27+I28+I29+I30+I31</f>
        <v>188022.3</v>
      </c>
    </row>
    <row r="23" spans="2:9" x14ac:dyDescent="0.2">
      <c r="B23" s="16" t="s">
        <v>48</v>
      </c>
      <c r="C23" s="4">
        <v>24850</v>
      </c>
      <c r="D23" s="4">
        <v>62500</v>
      </c>
      <c r="E23" s="4">
        <v>0</v>
      </c>
      <c r="F23" s="4">
        <v>0</v>
      </c>
      <c r="G23" s="4">
        <v>0</v>
      </c>
      <c r="H23" s="4">
        <f>+C23+D23-E23+F23-G23</f>
        <v>87350</v>
      </c>
      <c r="I23" s="4">
        <f t="shared" si="2"/>
        <v>87350</v>
      </c>
    </row>
    <row r="24" spans="2:9" x14ac:dyDescent="0.2">
      <c r="B24" s="16" t="s">
        <v>49</v>
      </c>
      <c r="C24" s="4">
        <v>1000</v>
      </c>
      <c r="D24" s="4">
        <v>0</v>
      </c>
      <c r="E24" s="4">
        <v>0</v>
      </c>
      <c r="F24" s="4">
        <v>0</v>
      </c>
      <c r="G24" s="4">
        <v>0</v>
      </c>
      <c r="H24" s="4">
        <f t="shared" ref="H24:H31" si="3">+C24+D24-E24+F24-G24</f>
        <v>1000</v>
      </c>
      <c r="I24" s="4">
        <f t="shared" si="2"/>
        <v>1000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3"/>
        <v>0</v>
      </c>
      <c r="I25" s="4">
        <f t="shared" si="2"/>
        <v>0</v>
      </c>
    </row>
    <row r="26" spans="2:9" x14ac:dyDescent="0.2">
      <c r="B26" s="16" t="s">
        <v>51</v>
      </c>
      <c r="C26" s="4">
        <v>2500</v>
      </c>
      <c r="D26" s="4">
        <v>0</v>
      </c>
      <c r="E26" s="4">
        <v>0</v>
      </c>
      <c r="F26" s="4">
        <v>0</v>
      </c>
      <c r="G26" s="4">
        <v>0</v>
      </c>
      <c r="H26" s="4">
        <f t="shared" si="3"/>
        <v>2500</v>
      </c>
      <c r="I26" s="4">
        <f t="shared" si="2"/>
        <v>2500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f t="shared" si="3"/>
        <v>0</v>
      </c>
      <c r="I27" s="4">
        <f t="shared" si="2"/>
        <v>0</v>
      </c>
    </row>
    <row r="28" spans="2:9" x14ac:dyDescent="0.2">
      <c r="B28" s="16" t="s">
        <v>53</v>
      </c>
      <c r="C28" s="4">
        <v>29560</v>
      </c>
      <c r="D28" s="4">
        <v>39500</v>
      </c>
      <c r="E28" s="4">
        <v>0</v>
      </c>
      <c r="F28" s="4">
        <v>0</v>
      </c>
      <c r="G28" s="4">
        <v>0</v>
      </c>
      <c r="H28" s="4">
        <f t="shared" si="3"/>
        <v>69060</v>
      </c>
      <c r="I28" s="4">
        <f t="shared" si="2"/>
        <v>69060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f t="shared" si="3"/>
        <v>0</v>
      </c>
      <c r="I29" s="4">
        <f t="shared" si="2"/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2"/>
        <v>0</v>
      </c>
    </row>
    <row r="31" spans="2:9" x14ac:dyDescent="0.2">
      <c r="B31" s="16" t="s">
        <v>56</v>
      </c>
      <c r="C31" s="4">
        <v>15612.3</v>
      </c>
      <c r="D31" s="4">
        <v>12500</v>
      </c>
      <c r="E31" s="4">
        <v>0</v>
      </c>
      <c r="F31" s="4">
        <v>0</v>
      </c>
      <c r="G31" s="4">
        <v>0</v>
      </c>
      <c r="H31" s="4">
        <f t="shared" si="3"/>
        <v>28112.3</v>
      </c>
      <c r="I31" s="4">
        <f t="shared" si="2"/>
        <v>28112.3</v>
      </c>
    </row>
    <row r="32" spans="2:9" x14ac:dyDescent="0.2">
      <c r="B32" s="17" t="s">
        <v>57</v>
      </c>
      <c r="C32" s="3">
        <f>+C33+C34+C35+C36+C37+C38+C39+C40+C41</f>
        <v>383778.81</v>
      </c>
      <c r="D32" s="3">
        <f>+D33+D34+D35+D36+D37+D38+D39+D40+D41</f>
        <v>191500.1</v>
      </c>
      <c r="E32" s="3">
        <f>+E33+E34+E35+E36+E37+E38+E39+E40+E41</f>
        <v>0</v>
      </c>
      <c r="F32" s="3">
        <v>0</v>
      </c>
      <c r="G32" s="3">
        <v>0</v>
      </c>
      <c r="H32" s="3">
        <f>+C32+D32-E32+F32-G32</f>
        <v>575278.91</v>
      </c>
      <c r="I32" s="3">
        <f>+I33+I34+I35+I36+I37+I38+I39+I40+I41</f>
        <v>575278.90999999992</v>
      </c>
    </row>
    <row r="33" spans="2:9" x14ac:dyDescent="0.2">
      <c r="B33" s="16" t="s">
        <v>58</v>
      </c>
      <c r="C33" s="4">
        <v>38400</v>
      </c>
      <c r="D33" s="4">
        <v>0</v>
      </c>
      <c r="E33" s="4">
        <v>0</v>
      </c>
      <c r="F33" s="4">
        <v>0</v>
      </c>
      <c r="G33" s="4">
        <v>0</v>
      </c>
      <c r="H33" s="4">
        <f>+C33+D33-E33+F33-G33</f>
        <v>38400</v>
      </c>
      <c r="I33" s="4">
        <f t="shared" si="2"/>
        <v>38400</v>
      </c>
    </row>
    <row r="34" spans="2:9" x14ac:dyDescent="0.2">
      <c r="B34" s="16" t="s">
        <v>59</v>
      </c>
      <c r="C34" s="4">
        <v>212307.63</v>
      </c>
      <c r="D34" s="4">
        <v>0</v>
      </c>
      <c r="E34" s="4">
        <v>0</v>
      </c>
      <c r="F34" s="4">
        <v>0</v>
      </c>
      <c r="G34" s="4">
        <v>0</v>
      </c>
      <c r="H34" s="4">
        <f t="shared" ref="H34:H85" si="4">+C34+D34-E34+F34-G34</f>
        <v>212307.63</v>
      </c>
      <c r="I34" s="4">
        <f t="shared" si="2"/>
        <v>212307.63</v>
      </c>
    </row>
    <row r="35" spans="2:9" x14ac:dyDescent="0.2">
      <c r="B35" s="16" t="s">
        <v>60</v>
      </c>
      <c r="C35" s="4">
        <v>22620</v>
      </c>
      <c r="D35" s="4">
        <v>76000</v>
      </c>
      <c r="E35" s="4">
        <v>0</v>
      </c>
      <c r="F35" s="4">
        <v>0</v>
      </c>
      <c r="G35" s="4">
        <v>0</v>
      </c>
      <c r="H35" s="4">
        <f t="shared" si="4"/>
        <v>98620</v>
      </c>
      <c r="I35" s="4">
        <f t="shared" si="2"/>
        <v>98620</v>
      </c>
    </row>
    <row r="36" spans="2:9" x14ac:dyDescent="0.2">
      <c r="B36" s="16" t="s">
        <v>61</v>
      </c>
      <c r="C36" s="4">
        <v>2975</v>
      </c>
      <c r="D36" s="4">
        <v>0</v>
      </c>
      <c r="E36" s="4">
        <v>0</v>
      </c>
      <c r="F36" s="4">
        <v>0</v>
      </c>
      <c r="G36" s="4">
        <v>0</v>
      </c>
      <c r="H36" s="4">
        <f t="shared" si="4"/>
        <v>2975</v>
      </c>
      <c r="I36" s="4">
        <f t="shared" si="2"/>
        <v>2975</v>
      </c>
    </row>
    <row r="37" spans="2:9" x14ac:dyDescent="0.2">
      <c r="B37" s="16" t="s">
        <v>62</v>
      </c>
      <c r="C37" s="4">
        <v>14500</v>
      </c>
      <c r="D37" s="4">
        <v>55000</v>
      </c>
      <c r="E37" s="4">
        <v>0</v>
      </c>
      <c r="F37" s="4">
        <v>0</v>
      </c>
      <c r="G37" s="4">
        <v>0</v>
      </c>
      <c r="H37" s="4">
        <f t="shared" si="4"/>
        <v>69500</v>
      </c>
      <c r="I37" s="4">
        <f t="shared" si="2"/>
        <v>69500</v>
      </c>
    </row>
    <row r="38" spans="2:9" x14ac:dyDescent="0.2">
      <c r="B38" s="16" t="s">
        <v>63</v>
      </c>
      <c r="C38" s="4">
        <v>11320</v>
      </c>
      <c r="D38" s="4">
        <v>7500.1</v>
      </c>
      <c r="E38" s="4">
        <v>0</v>
      </c>
      <c r="F38" s="4">
        <v>0</v>
      </c>
      <c r="G38" s="4">
        <v>0</v>
      </c>
      <c r="H38" s="4">
        <f t="shared" si="4"/>
        <v>18820.099999999999</v>
      </c>
      <c r="I38" s="4">
        <f t="shared" si="2"/>
        <v>18820.099999999999</v>
      </c>
    </row>
    <row r="39" spans="2:9" x14ac:dyDescent="0.2">
      <c r="B39" s="16" t="s">
        <v>64</v>
      </c>
      <c r="C39" s="4">
        <v>10870</v>
      </c>
      <c r="D39" s="4">
        <v>25000</v>
      </c>
      <c r="E39" s="4">
        <v>0</v>
      </c>
      <c r="F39" s="4">
        <v>0</v>
      </c>
      <c r="G39" s="4">
        <v>0</v>
      </c>
      <c r="H39" s="4">
        <f t="shared" si="4"/>
        <v>35870</v>
      </c>
      <c r="I39" s="4">
        <f t="shared" si="2"/>
        <v>35870</v>
      </c>
    </row>
    <row r="40" spans="2:9" x14ac:dyDescent="0.2">
      <c r="B40" s="16" t="s">
        <v>65</v>
      </c>
      <c r="C40" s="4">
        <v>14816.87</v>
      </c>
      <c r="D40" s="4">
        <v>20000</v>
      </c>
      <c r="E40" s="4">
        <v>0</v>
      </c>
      <c r="F40" s="4">
        <v>0</v>
      </c>
      <c r="G40" s="4">
        <v>0</v>
      </c>
      <c r="H40" s="4">
        <f t="shared" si="4"/>
        <v>34816.870000000003</v>
      </c>
      <c r="I40" s="4">
        <f t="shared" si="2"/>
        <v>34816.870000000003</v>
      </c>
    </row>
    <row r="41" spans="2:9" x14ac:dyDescent="0.2">
      <c r="B41" s="16" t="s">
        <v>66</v>
      </c>
      <c r="C41" s="4">
        <v>55969.31</v>
      </c>
      <c r="D41" s="4">
        <v>8000</v>
      </c>
      <c r="E41" s="4">
        <v>0</v>
      </c>
      <c r="F41" s="4">
        <v>0</v>
      </c>
      <c r="G41" s="4">
        <v>0</v>
      </c>
      <c r="H41" s="4">
        <f t="shared" si="4"/>
        <v>63969.31</v>
      </c>
      <c r="I41" s="4">
        <f t="shared" si="2"/>
        <v>63969.31</v>
      </c>
    </row>
    <row r="42" spans="2:9" x14ac:dyDescent="0.2">
      <c r="B42" s="17" t="s">
        <v>67</v>
      </c>
      <c r="C42" s="3">
        <f>+C43+C44+C45+C46+C47+C48+C49+C50+C51</f>
        <v>519.75</v>
      </c>
      <c r="D42" s="3">
        <f>+D43+D44+D45+D46+D47+D48+D49+D50+D51</f>
        <v>0</v>
      </c>
      <c r="E42" s="3">
        <f>+E43+E44+E45+E46+E47+E48+E49+E50+E51</f>
        <v>0</v>
      </c>
      <c r="F42" s="3">
        <v>0</v>
      </c>
      <c r="G42" s="3">
        <v>0</v>
      </c>
      <c r="H42" s="3">
        <f>+C42+D42-E42+F42-G42</f>
        <v>519.75</v>
      </c>
      <c r="I42" s="3">
        <f>+I43+I44+I45+I46+I47+I48+I49+I50+I51</f>
        <v>519.75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4"/>
        <v>0</v>
      </c>
      <c r="I43" s="4">
        <f t="shared" si="2"/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4"/>
        <v>0</v>
      </c>
      <c r="I44" s="4">
        <f t="shared" si="2"/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4"/>
        <v>0</v>
      </c>
      <c r="I45" s="4">
        <f t="shared" si="2"/>
        <v>0</v>
      </c>
    </row>
    <row r="46" spans="2:9" x14ac:dyDescent="0.2">
      <c r="B46" s="16" t="s">
        <v>71</v>
      </c>
      <c r="C46" s="4">
        <v>519.75</v>
      </c>
      <c r="D46" s="4">
        <v>0</v>
      </c>
      <c r="E46" s="4">
        <v>0</v>
      </c>
      <c r="F46" s="4">
        <v>0</v>
      </c>
      <c r="G46" s="4">
        <v>0</v>
      </c>
      <c r="H46" s="4">
        <f t="shared" si="4"/>
        <v>519.75</v>
      </c>
      <c r="I46" s="4">
        <f t="shared" si="2"/>
        <v>519.75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4"/>
        <v>0</v>
      </c>
      <c r="I47" s="4">
        <f t="shared" si="2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4"/>
        <v>0</v>
      </c>
      <c r="I48" s="4">
        <f t="shared" si="2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4"/>
        <v>0</v>
      </c>
      <c r="I49" s="4">
        <f t="shared" si="2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4"/>
        <v>0</v>
      </c>
      <c r="I50" s="4">
        <f t="shared" si="2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4"/>
        <v>0</v>
      </c>
      <c r="I51" s="4">
        <f t="shared" si="2"/>
        <v>0</v>
      </c>
    </row>
    <row r="52" spans="2:9" x14ac:dyDescent="0.2">
      <c r="B52" s="17" t="s">
        <v>77</v>
      </c>
      <c r="C52" s="3">
        <f>+C53+C54+C55+C56+C57+C58+C59+C60+C61</f>
        <v>107530</v>
      </c>
      <c r="D52" s="3">
        <f>+D53+D54+D55+D56+D57+D58+D59+D60+D61</f>
        <v>40700</v>
      </c>
      <c r="E52" s="3">
        <f>+E53+E54+E55+E56+E57+E58+E59+E60+E61</f>
        <v>-49793.97</v>
      </c>
      <c r="F52" s="3">
        <v>0</v>
      </c>
      <c r="G52" s="3">
        <v>0</v>
      </c>
      <c r="H52" s="3">
        <f>+C52+D52+E52+F52-G52</f>
        <v>98436.03</v>
      </c>
      <c r="I52" s="3">
        <f>+I53+I54+I55+I56+I57+I58+I59+I60+I61</f>
        <v>98436.03</v>
      </c>
    </row>
    <row r="53" spans="2:9" x14ac:dyDescent="0.2">
      <c r="B53" s="16" t="s">
        <v>78</v>
      </c>
      <c r="C53" s="4">
        <v>39000</v>
      </c>
      <c r="D53" s="4">
        <v>40700</v>
      </c>
      <c r="E53" s="4">
        <v>0</v>
      </c>
      <c r="F53" s="4">
        <v>0</v>
      </c>
      <c r="G53" s="4">
        <v>0</v>
      </c>
      <c r="H53" s="4">
        <f t="shared" si="4"/>
        <v>79700</v>
      </c>
      <c r="I53" s="4">
        <f t="shared" si="2"/>
        <v>79700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4"/>
        <v>0</v>
      </c>
      <c r="I54" s="4">
        <f t="shared" si="2"/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4"/>
        <v>0</v>
      </c>
      <c r="I55" s="4">
        <f t="shared" si="2"/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4"/>
        <v>0</v>
      </c>
      <c r="I56" s="4">
        <f t="shared" si="2"/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4"/>
        <v>0</v>
      </c>
      <c r="I57" s="4">
        <f t="shared" si="2"/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4"/>
        <v>0</v>
      </c>
      <c r="I58" s="4">
        <f t="shared" si="2"/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4"/>
        <v>0</v>
      </c>
      <c r="I59" s="4">
        <f t="shared" si="2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4"/>
        <v>0</v>
      </c>
      <c r="I60" s="4">
        <f t="shared" si="2"/>
        <v>0</v>
      </c>
    </row>
    <row r="61" spans="2:9" x14ac:dyDescent="0.2">
      <c r="B61" s="16" t="s">
        <v>86</v>
      </c>
      <c r="C61" s="4">
        <v>68530</v>
      </c>
      <c r="D61" s="4">
        <v>0</v>
      </c>
      <c r="E61" s="4">
        <v>-49793.97</v>
      </c>
      <c r="F61" s="4">
        <v>0</v>
      </c>
      <c r="G61" s="4">
        <v>0</v>
      </c>
      <c r="H61" s="4">
        <f>+C61+E61-F61-G61</f>
        <v>18736.03</v>
      </c>
      <c r="I61" s="4">
        <f t="shared" si="2"/>
        <v>18736.03</v>
      </c>
    </row>
    <row r="62" spans="2:9" x14ac:dyDescent="0.2">
      <c r="B62" s="17" t="s">
        <v>87</v>
      </c>
      <c r="C62" s="3">
        <f>+C63+C64+C65</f>
        <v>0</v>
      </c>
      <c r="D62" s="3">
        <f>+D63+D64+D65</f>
        <v>0</v>
      </c>
      <c r="E62" s="3">
        <f>+E63+E64+E65</f>
        <v>0</v>
      </c>
      <c r="F62" s="3">
        <v>0</v>
      </c>
      <c r="G62" s="3">
        <v>0</v>
      </c>
      <c r="H62" s="3">
        <f>+C62+D62-E62+F62-G62</f>
        <v>0</v>
      </c>
      <c r="I62" s="3">
        <f>+I63+I64+I65+I66+I67+I68+I69+I70+I71</f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4"/>
        <v>0</v>
      </c>
      <c r="I63" s="4">
        <f t="shared" si="2"/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4"/>
        <v>0</v>
      </c>
      <c r="I64" s="4">
        <f t="shared" si="2"/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4"/>
        <v>0</v>
      </c>
      <c r="I65" s="4">
        <f t="shared" si="2"/>
        <v>0</v>
      </c>
    </row>
    <row r="66" spans="2:9" x14ac:dyDescent="0.2">
      <c r="B66" s="17" t="s">
        <v>91</v>
      </c>
      <c r="C66" s="3">
        <f>+C67+C68+C69+C70+C71+C72+C73</f>
        <v>0</v>
      </c>
      <c r="D66" s="3">
        <f>+D67+D68+D69+D70+D71+D72+D73</f>
        <v>0</v>
      </c>
      <c r="E66" s="3">
        <v>0</v>
      </c>
      <c r="F66" s="3">
        <v>0</v>
      </c>
      <c r="G66" s="3">
        <v>0</v>
      </c>
      <c r="H66" s="3">
        <f>+C66+D66-E66+F66-G66</f>
        <v>0</v>
      </c>
      <c r="I66" s="3">
        <f>+I67+I68+I69+I70+I71+I72+I73+I74+I75</f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4"/>
        <v>0</v>
      </c>
      <c r="I67" s="4">
        <f t="shared" si="2"/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4"/>
        <v>0</v>
      </c>
      <c r="I68" s="4">
        <f t="shared" si="2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4"/>
        <v>0</v>
      </c>
      <c r="I69" s="4">
        <f t="shared" si="2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4"/>
        <v>0</v>
      </c>
      <c r="I70" s="4">
        <f t="shared" si="2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4"/>
        <v>0</v>
      </c>
      <c r="I71" s="4">
        <f t="shared" si="2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4"/>
        <v>0</v>
      </c>
      <c r="I72" s="4">
        <f t="shared" si="2"/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4"/>
        <v>0</v>
      </c>
      <c r="I73" s="4">
        <f t="shared" si="2"/>
        <v>0</v>
      </c>
    </row>
    <row r="74" spans="2:9" x14ac:dyDescent="0.2">
      <c r="B74" s="17" t="s">
        <v>99</v>
      </c>
      <c r="C74" s="3">
        <f>+C75+C76+C77</f>
        <v>0</v>
      </c>
      <c r="D74" s="3">
        <f>+D75+D76+D77</f>
        <v>0</v>
      </c>
      <c r="E74" s="3">
        <f>+E75+E76+E77</f>
        <v>0</v>
      </c>
      <c r="F74" s="3">
        <v>0</v>
      </c>
      <c r="G74" s="3">
        <v>0</v>
      </c>
      <c r="H74" s="3">
        <f>+C74+D74-E74+F74-G74</f>
        <v>0</v>
      </c>
      <c r="I74" s="3">
        <f>+I75+I76+I77+I78+I79+I80+I81+I82+I83</f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4"/>
        <v>0</v>
      </c>
      <c r="I75" s="4">
        <f t="shared" si="2"/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4"/>
        <v>0</v>
      </c>
      <c r="I76" s="4">
        <f t="shared" si="2"/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4"/>
        <v>0</v>
      </c>
      <c r="I77" s="4">
        <f t="shared" si="2"/>
        <v>0</v>
      </c>
    </row>
    <row r="78" spans="2:9" x14ac:dyDescent="0.2">
      <c r="B78" s="17" t="s">
        <v>103</v>
      </c>
      <c r="C78" s="3">
        <f>+C79+C80+C81+C82+C83+C84+C85</f>
        <v>0</v>
      </c>
      <c r="D78" s="3">
        <f>+D79+D80+D81+D82+D83+D84+D85</f>
        <v>0</v>
      </c>
      <c r="E78" s="3">
        <f>+E79+E80+E81+E82+E83+E84+E85</f>
        <v>0</v>
      </c>
      <c r="F78" s="3">
        <v>0</v>
      </c>
      <c r="G78" s="3">
        <v>0</v>
      </c>
      <c r="H78" s="3">
        <f>+C78+D78-E78+F78-G78</f>
        <v>0</v>
      </c>
      <c r="I78" s="3">
        <f>+I79+I80+I81+I82+I83+I84+I85+I86+I87</f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si="4"/>
        <v>0</v>
      </c>
      <c r="I79" s="4">
        <f t="shared" si="2"/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4"/>
        <v>0</v>
      </c>
      <c r="I80" s="4">
        <f t="shared" ref="I80:I85" si="5">+H80</f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4"/>
        <v>0</v>
      </c>
      <c r="I81" s="4">
        <f t="shared" si="5"/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4"/>
        <v>0</v>
      </c>
      <c r="I82" s="4">
        <f t="shared" si="5"/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4"/>
        <v>0</v>
      </c>
      <c r="I83" s="4">
        <f t="shared" si="5"/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4"/>
        <v>0</v>
      </c>
      <c r="I84" s="4">
        <f t="shared" si="5"/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4"/>
        <v>0</v>
      </c>
      <c r="I85" s="4">
        <f t="shared" si="5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 t="shared" ref="C161:I161" si="6">+C13+C87</f>
        <v>2392130.62</v>
      </c>
      <c r="D161" s="6">
        <f t="shared" si="6"/>
        <v>726294.07</v>
      </c>
      <c r="E161" s="6">
        <f t="shared" si="6"/>
        <v>-49793.97</v>
      </c>
      <c r="F161" s="6">
        <f t="shared" si="6"/>
        <v>0</v>
      </c>
      <c r="G161" s="6">
        <f t="shared" si="6"/>
        <v>0</v>
      </c>
      <c r="H161" s="6">
        <f t="shared" si="6"/>
        <v>3068630.7199999997</v>
      </c>
      <c r="I161" s="6">
        <f t="shared" si="6"/>
        <v>3068630.7199999993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11811023622047245" right="0" top="0.15748031496062992" bottom="0.15748031496062992" header="0.31496062992125984" footer="0.31496062992125984"/>
  <pageSetup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E13" sqref="E1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6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6" x14ac:dyDescent="0.2">
      <c r="B3" s="131" t="str">
        <f>'Notas de Disciplina Financiera'!A3</f>
        <v>Correspondiente del 1 DE ENERO al 30 DE SEPTIEMBRE DE 2024</v>
      </c>
      <c r="C3" s="131"/>
      <c r="D3" s="131"/>
      <c r="E3" s="40" t="s">
        <v>4</v>
      </c>
      <c r="F3" s="41">
        <f>'Notas de Disciplina Financiera'!D3</f>
        <v>3</v>
      </c>
    </row>
    <row r="5" spans="1:6" ht="12" thickBot="1" x14ac:dyDescent="0.25">
      <c r="C5" s="43" t="s">
        <v>113</v>
      </c>
    </row>
    <row r="6" spans="1:6" x14ac:dyDescent="0.2">
      <c r="B6" s="143" t="str">
        <f>B1</f>
        <v>INSTITUTO MUNICIPAL DE PLANEACION Y DESARROLLO DE APASEO EL GRANDE</v>
      </c>
      <c r="C6" s="144"/>
      <c r="D6" s="144"/>
      <c r="E6" s="144"/>
      <c r="F6" s="145"/>
    </row>
    <row r="7" spans="1:6" x14ac:dyDescent="0.2">
      <c r="B7" s="146" t="s">
        <v>114</v>
      </c>
      <c r="C7" s="147"/>
      <c r="D7" s="147"/>
      <c r="E7" s="147"/>
      <c r="F7" s="148"/>
    </row>
    <row r="8" spans="1:6" x14ac:dyDescent="0.2">
      <c r="B8" s="149" t="s">
        <v>188</v>
      </c>
      <c r="C8" s="150"/>
      <c r="D8" s="150"/>
      <c r="E8" s="150"/>
      <c r="F8" s="151"/>
    </row>
    <row r="9" spans="1:6" ht="22.5" x14ac:dyDescent="0.2">
      <c r="B9" s="141" t="s">
        <v>115</v>
      </c>
      <c r="C9" s="142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141"/>
      <c r="C10" s="142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1331104.4100000001</v>
      </c>
      <c r="E11" s="54">
        <f t="shared" ref="E11:F11" si="0">SUM(E12:E20)</f>
        <v>1328956.4100000001</v>
      </c>
      <c r="F11" s="55">
        <f t="shared" si="0"/>
        <v>2148</v>
      </c>
    </row>
    <row r="12" spans="1:6" x14ac:dyDescent="0.2">
      <c r="B12" s="56">
        <v>1000</v>
      </c>
      <c r="C12" s="57" t="s">
        <v>124</v>
      </c>
      <c r="D12" s="58">
        <v>825615.87</v>
      </c>
      <c r="E12" s="58">
        <v>825615.87</v>
      </c>
      <c r="F12" s="59">
        <f>+D12-E12</f>
        <v>0</v>
      </c>
    </row>
    <row r="13" spans="1:6" x14ac:dyDescent="0.2">
      <c r="B13" s="56">
        <v>2000</v>
      </c>
      <c r="C13" s="57" t="s">
        <v>125</v>
      </c>
      <c r="D13" s="58">
        <v>117628.74</v>
      </c>
      <c r="E13" s="58">
        <v>117628.74</v>
      </c>
      <c r="F13" s="59">
        <f>+D13-E13</f>
        <v>0</v>
      </c>
    </row>
    <row r="14" spans="1:6" x14ac:dyDescent="0.2">
      <c r="B14" s="56">
        <v>3000</v>
      </c>
      <c r="C14" s="57" t="s">
        <v>126</v>
      </c>
      <c r="D14" s="58">
        <v>355542.19</v>
      </c>
      <c r="E14" s="58">
        <v>353394.19</v>
      </c>
      <c r="F14" s="59">
        <f t="shared" ref="F14:F20" si="1">+D14-E14</f>
        <v>2148</v>
      </c>
    </row>
    <row r="15" spans="1:6" x14ac:dyDescent="0.2">
      <c r="B15" s="56">
        <v>4000</v>
      </c>
      <c r="C15" s="57" t="s">
        <v>127</v>
      </c>
      <c r="D15" s="58">
        <v>0</v>
      </c>
      <c r="E15" s="58">
        <v>0</v>
      </c>
      <c r="F15" s="59">
        <f t="shared" si="1"/>
        <v>0</v>
      </c>
    </row>
    <row r="16" spans="1:6" x14ac:dyDescent="0.2">
      <c r="B16" s="56">
        <v>5000</v>
      </c>
      <c r="C16" s="57" t="s">
        <v>128</v>
      </c>
      <c r="D16" s="58">
        <v>32317.61</v>
      </c>
      <c r="E16" s="58">
        <v>32317.61</v>
      </c>
      <c r="F16" s="59">
        <f t="shared" si="1"/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f t="shared" si="1"/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f t="shared" si="1"/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f t="shared" si="1"/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f t="shared" si="1"/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2">SUM(E22:E30)</f>
        <v>0</v>
      </c>
      <c r="F21" s="62">
        <f t="shared" si="2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1331104.4100000001</v>
      </c>
      <c r="E31" s="50">
        <f t="shared" ref="E31:F31" si="3">E11+E21</f>
        <v>1328956.4100000001</v>
      </c>
      <c r="F31" s="51">
        <f t="shared" si="3"/>
        <v>2148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pageSetup orientation="landscape" horizontalDpi="300" verticalDpi="300" r:id="rId1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J60"/>
  <sheetViews>
    <sheetView showGridLines="0" workbookViewId="0">
      <selection activeCell="H33" sqref="H3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10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10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10" x14ac:dyDescent="0.2">
      <c r="B3" s="131" t="str">
        <f>'Notas de Disciplina Financiera'!A3</f>
        <v>Correspondiente del 1 DE ENERO al 30 DE SEPTIEMBRE DE 2024</v>
      </c>
      <c r="C3" s="131"/>
      <c r="D3" s="131"/>
      <c r="E3" s="40" t="s">
        <v>4</v>
      </c>
      <c r="F3" s="41">
        <f>'Notas de Disciplina Financiera'!D3</f>
        <v>3</v>
      </c>
    </row>
    <row r="5" spans="1:10" x14ac:dyDescent="0.2">
      <c r="B5" s="43"/>
      <c r="C5" s="43" t="s">
        <v>16</v>
      </c>
    </row>
    <row r="7" spans="1:10" x14ac:dyDescent="0.2">
      <c r="B7" s="1" t="s">
        <v>136</v>
      </c>
    </row>
    <row r="8" spans="1:10" x14ac:dyDescent="0.2">
      <c r="B8" s="45" t="s">
        <v>137</v>
      </c>
    </row>
    <row r="9" spans="1:10" x14ac:dyDescent="0.2">
      <c r="A9" s="42"/>
      <c r="B9" s="47" t="s">
        <v>138</v>
      </c>
    </row>
    <row r="10" spans="1:10" x14ac:dyDescent="0.2">
      <c r="B10" s="47" t="s">
        <v>139</v>
      </c>
    </row>
    <row r="13" spans="1:10" x14ac:dyDescent="0.2">
      <c r="C13" s="70" t="s">
        <v>140</v>
      </c>
    </row>
    <row r="14" spans="1:10" x14ac:dyDescent="0.2">
      <c r="C14" s="69" t="s">
        <v>141</v>
      </c>
    </row>
    <row r="15" spans="1:10" ht="15" x14ac:dyDescent="0.2">
      <c r="C15" s="132" t="s">
        <v>190</v>
      </c>
      <c r="D15" s="133"/>
      <c r="E15" s="133"/>
      <c r="F15" s="133"/>
      <c r="G15" s="133"/>
      <c r="H15" s="133"/>
      <c r="I15" s="133"/>
      <c r="J15" s="134"/>
    </row>
    <row r="16" spans="1:10" ht="15" x14ac:dyDescent="0.2">
      <c r="C16" s="71" t="s">
        <v>148</v>
      </c>
      <c r="D16" s="72"/>
      <c r="E16" s="72"/>
      <c r="F16" s="72"/>
      <c r="G16" s="72"/>
      <c r="H16" s="72"/>
      <c r="I16" s="72"/>
      <c r="J16" s="73"/>
    </row>
    <row r="17" spans="3:10" ht="15" x14ac:dyDescent="0.2">
      <c r="C17" s="74" t="s">
        <v>191</v>
      </c>
      <c r="D17" s="75"/>
      <c r="E17" s="75"/>
      <c r="F17" s="75"/>
      <c r="G17" s="75"/>
      <c r="H17" s="75"/>
      <c r="I17" s="75"/>
      <c r="J17" s="76"/>
    </row>
    <row r="18" spans="3:10" ht="15" x14ac:dyDescent="0.2">
      <c r="C18" s="74" t="s">
        <v>232</v>
      </c>
      <c r="D18" s="75"/>
      <c r="E18" s="75"/>
      <c r="F18" s="75"/>
      <c r="G18" s="75"/>
      <c r="H18" s="75"/>
      <c r="I18" s="75"/>
      <c r="J18" s="76"/>
    </row>
    <row r="19" spans="3:10" ht="15" x14ac:dyDescent="0.2">
      <c r="C19" s="77" t="s">
        <v>28</v>
      </c>
      <c r="D19" s="78"/>
      <c r="E19" s="78"/>
      <c r="F19" s="78"/>
      <c r="G19" s="78"/>
      <c r="H19" s="78"/>
      <c r="I19" s="78"/>
      <c r="J19" s="79"/>
    </row>
    <row r="20" spans="3:10" ht="135" x14ac:dyDescent="0.2">
      <c r="C20" s="112" t="s">
        <v>192</v>
      </c>
      <c r="D20" s="113" t="s">
        <v>193</v>
      </c>
      <c r="E20" s="112" t="s">
        <v>194</v>
      </c>
      <c r="F20" s="112" t="s">
        <v>195</v>
      </c>
      <c r="G20" s="112" t="s">
        <v>196</v>
      </c>
      <c r="H20" s="112" t="s">
        <v>197</v>
      </c>
      <c r="I20" s="112" t="s">
        <v>198</v>
      </c>
      <c r="J20" s="81" t="s">
        <v>199</v>
      </c>
    </row>
    <row r="21" spans="3:10" ht="12" x14ac:dyDescent="0.2">
      <c r="C21" s="114"/>
      <c r="D21" s="115"/>
      <c r="E21" s="115"/>
      <c r="F21" s="115"/>
      <c r="G21" s="115"/>
      <c r="H21" s="115"/>
      <c r="I21" s="115"/>
      <c r="J21" s="115"/>
    </row>
    <row r="22" spans="3:10" ht="15" x14ac:dyDescent="0.2">
      <c r="C22" s="116" t="s">
        <v>200</v>
      </c>
      <c r="D22" s="96">
        <f t="shared" ref="D22:J22" si="0">D23+D27</f>
        <v>0</v>
      </c>
      <c r="E22" s="96">
        <f t="shared" si="0"/>
        <v>0</v>
      </c>
      <c r="F22" s="96">
        <f t="shared" si="0"/>
        <v>0</v>
      </c>
      <c r="G22" s="96">
        <f t="shared" si="0"/>
        <v>0</v>
      </c>
      <c r="H22" s="96">
        <f t="shared" si="0"/>
        <v>0</v>
      </c>
      <c r="I22" s="96">
        <f t="shared" si="0"/>
        <v>0</v>
      </c>
      <c r="J22" s="96">
        <f t="shared" si="0"/>
        <v>0</v>
      </c>
    </row>
    <row r="23" spans="3:10" ht="12" x14ac:dyDescent="0.2">
      <c r="C23" s="117" t="s">
        <v>201</v>
      </c>
      <c r="D23" s="90">
        <f t="shared" ref="D23:J23" si="1">SUM(D24:D26)</f>
        <v>0</v>
      </c>
      <c r="E23" s="90">
        <f t="shared" si="1"/>
        <v>0</v>
      </c>
      <c r="F23" s="90">
        <f t="shared" si="1"/>
        <v>0</v>
      </c>
      <c r="G23" s="90">
        <f t="shared" si="1"/>
        <v>0</v>
      </c>
      <c r="H23" s="90">
        <f t="shared" si="1"/>
        <v>0</v>
      </c>
      <c r="I23" s="90">
        <f t="shared" si="1"/>
        <v>0</v>
      </c>
      <c r="J23" s="90">
        <f t="shared" si="1"/>
        <v>0</v>
      </c>
    </row>
    <row r="24" spans="3:10" ht="12" x14ac:dyDescent="0.2">
      <c r="C24" s="118" t="s">
        <v>202</v>
      </c>
      <c r="D24" s="119">
        <v>0</v>
      </c>
      <c r="E24" s="90">
        <v>0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</row>
    <row r="25" spans="3:10" ht="12" x14ac:dyDescent="0.2">
      <c r="C25" s="118" t="s">
        <v>203</v>
      </c>
      <c r="D25" s="119">
        <v>0</v>
      </c>
      <c r="E25" s="90">
        <v>0</v>
      </c>
      <c r="F25" s="119">
        <v>0</v>
      </c>
      <c r="G25" s="119">
        <v>0</v>
      </c>
      <c r="H25" s="119">
        <v>0</v>
      </c>
      <c r="I25" s="90">
        <v>0</v>
      </c>
      <c r="J25" s="90">
        <v>0</v>
      </c>
    </row>
    <row r="26" spans="3:10" ht="12" x14ac:dyDescent="0.2">
      <c r="C26" s="118" t="s">
        <v>204</v>
      </c>
      <c r="D26" s="119">
        <v>0</v>
      </c>
      <c r="E26" s="90">
        <v>0</v>
      </c>
      <c r="F26" s="119">
        <v>0</v>
      </c>
      <c r="G26" s="119">
        <v>0</v>
      </c>
      <c r="H26" s="119">
        <v>0</v>
      </c>
      <c r="I26" s="90">
        <v>0</v>
      </c>
      <c r="J26" s="90">
        <v>0</v>
      </c>
    </row>
    <row r="27" spans="3:10" ht="12" x14ac:dyDescent="0.2">
      <c r="C27" s="117" t="s">
        <v>205</v>
      </c>
      <c r="D27" s="90">
        <f t="shared" ref="D27:J27" si="2">SUM(D28:D30)</f>
        <v>0</v>
      </c>
      <c r="E27" s="90">
        <f t="shared" si="2"/>
        <v>0</v>
      </c>
      <c r="F27" s="90">
        <f t="shared" si="2"/>
        <v>0</v>
      </c>
      <c r="G27" s="90">
        <f t="shared" si="2"/>
        <v>0</v>
      </c>
      <c r="H27" s="90">
        <f t="shared" si="2"/>
        <v>0</v>
      </c>
      <c r="I27" s="90">
        <f t="shared" si="2"/>
        <v>0</v>
      </c>
      <c r="J27" s="90">
        <f t="shared" si="2"/>
        <v>0</v>
      </c>
    </row>
    <row r="28" spans="3:10" ht="12" x14ac:dyDescent="0.2">
      <c r="C28" s="118" t="s">
        <v>206</v>
      </c>
      <c r="D28" s="119">
        <v>0</v>
      </c>
      <c r="E28" s="90">
        <v>0</v>
      </c>
      <c r="F28" s="119">
        <v>0</v>
      </c>
      <c r="G28" s="119">
        <v>0</v>
      </c>
      <c r="H28" s="119">
        <v>0</v>
      </c>
      <c r="I28" s="90">
        <v>0</v>
      </c>
      <c r="J28" s="90">
        <v>0</v>
      </c>
    </row>
    <row r="29" spans="3:10" ht="12" x14ac:dyDescent="0.2">
      <c r="C29" s="118" t="s">
        <v>207</v>
      </c>
      <c r="D29" s="119">
        <v>0</v>
      </c>
      <c r="E29" s="90">
        <v>0</v>
      </c>
      <c r="F29" s="119">
        <v>0</v>
      </c>
      <c r="G29" s="119">
        <v>0</v>
      </c>
      <c r="H29" s="119">
        <v>0</v>
      </c>
      <c r="I29" s="90">
        <v>0</v>
      </c>
      <c r="J29" s="90">
        <v>0</v>
      </c>
    </row>
    <row r="30" spans="3:10" ht="12" x14ac:dyDescent="0.2">
      <c r="C30" s="118" t="s">
        <v>208</v>
      </c>
      <c r="D30" s="119">
        <v>0</v>
      </c>
      <c r="E30" s="90">
        <v>0</v>
      </c>
      <c r="F30" s="119">
        <v>0</v>
      </c>
      <c r="G30" s="119">
        <v>0</v>
      </c>
      <c r="H30" s="119">
        <v>0</v>
      </c>
      <c r="I30" s="90">
        <v>0</v>
      </c>
      <c r="J30" s="90">
        <v>0</v>
      </c>
    </row>
    <row r="31" spans="3:10" ht="12" x14ac:dyDescent="0.2">
      <c r="C31" s="120"/>
      <c r="D31" s="87"/>
      <c r="E31" s="87"/>
      <c r="F31" s="87"/>
      <c r="G31" s="87"/>
      <c r="H31" s="87"/>
      <c r="I31" s="87"/>
      <c r="J31" s="87"/>
    </row>
    <row r="32" spans="3:10" ht="15" x14ac:dyDescent="0.2">
      <c r="C32" s="116" t="s">
        <v>209</v>
      </c>
      <c r="D32" s="96">
        <v>112131.8</v>
      </c>
      <c r="E32" s="121"/>
      <c r="F32" s="121"/>
      <c r="G32" s="121"/>
      <c r="H32" s="96">
        <v>76469.64</v>
      </c>
      <c r="I32" s="121"/>
      <c r="J32" s="121"/>
    </row>
    <row r="33" spans="3:10" ht="12" x14ac:dyDescent="0.2">
      <c r="C33" s="120"/>
      <c r="D33" s="87"/>
      <c r="E33" s="87"/>
      <c r="F33" s="87"/>
      <c r="G33" s="87"/>
      <c r="H33" s="87"/>
      <c r="I33" s="87"/>
      <c r="J33" s="87"/>
    </row>
    <row r="34" spans="3:10" ht="15" x14ac:dyDescent="0.2">
      <c r="C34" s="116" t="s">
        <v>210</v>
      </c>
      <c r="D34" s="96">
        <f t="shared" ref="D34:J34" si="3">D22+D32</f>
        <v>112131.8</v>
      </c>
      <c r="E34" s="96">
        <f t="shared" si="3"/>
        <v>0</v>
      </c>
      <c r="F34" s="96">
        <f t="shared" si="3"/>
        <v>0</v>
      </c>
      <c r="G34" s="96">
        <f t="shared" si="3"/>
        <v>0</v>
      </c>
      <c r="H34" s="96">
        <v>76469.64</v>
      </c>
      <c r="I34" s="96">
        <f t="shared" si="3"/>
        <v>0</v>
      </c>
      <c r="J34" s="96">
        <f t="shared" si="3"/>
        <v>0</v>
      </c>
    </row>
    <row r="35" spans="3:10" ht="12" x14ac:dyDescent="0.2">
      <c r="C35" s="120"/>
      <c r="D35" s="98"/>
      <c r="E35" s="98"/>
      <c r="F35" s="98"/>
      <c r="G35" s="98"/>
      <c r="H35" s="98"/>
      <c r="I35" s="98"/>
      <c r="J35" s="98"/>
    </row>
    <row r="36" spans="3:10" ht="17.25" x14ac:dyDescent="0.2">
      <c r="C36" s="116" t="s">
        <v>211</v>
      </c>
      <c r="D36" s="96">
        <f>SUM(D37:D39)</f>
        <v>0</v>
      </c>
      <c r="E36" s="96">
        <f t="shared" ref="E36:J36" si="4">SUM(E37:E39)</f>
        <v>0</v>
      </c>
      <c r="F36" s="96">
        <f t="shared" si="4"/>
        <v>0</v>
      </c>
      <c r="G36" s="96">
        <f t="shared" si="4"/>
        <v>0</v>
      </c>
      <c r="H36" s="96">
        <f t="shared" si="4"/>
        <v>0</v>
      </c>
      <c r="I36" s="96">
        <f t="shared" si="4"/>
        <v>0</v>
      </c>
      <c r="J36" s="96">
        <f t="shared" si="4"/>
        <v>0</v>
      </c>
    </row>
    <row r="37" spans="3:10" ht="12" x14ac:dyDescent="0.2">
      <c r="C37" s="122" t="s">
        <v>212</v>
      </c>
      <c r="D37" s="90">
        <v>0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</row>
    <row r="38" spans="3:10" ht="12" x14ac:dyDescent="0.2">
      <c r="C38" s="122" t="s">
        <v>213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</row>
    <row r="39" spans="3:10" ht="12" x14ac:dyDescent="0.2">
      <c r="C39" s="122" t="s">
        <v>214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</row>
    <row r="40" spans="3:10" ht="15" x14ac:dyDescent="0.2">
      <c r="C40" s="123"/>
      <c r="D40" s="98"/>
      <c r="E40" s="98"/>
      <c r="F40" s="98"/>
      <c r="G40" s="98"/>
      <c r="H40" s="98"/>
      <c r="I40" s="98"/>
      <c r="J40" s="98"/>
    </row>
    <row r="41" spans="3:10" ht="17.25" x14ac:dyDescent="0.2">
      <c r="C41" s="116" t="s">
        <v>215</v>
      </c>
      <c r="D41" s="96">
        <f>SUM(D42:D44)</f>
        <v>0</v>
      </c>
      <c r="E41" s="96">
        <f t="shared" ref="E41:J41" si="5">SUM(E42:E44)</f>
        <v>0</v>
      </c>
      <c r="F41" s="96">
        <f t="shared" si="5"/>
        <v>0</v>
      </c>
      <c r="G41" s="96">
        <f t="shared" si="5"/>
        <v>0</v>
      </c>
      <c r="H41" s="96">
        <f t="shared" si="5"/>
        <v>0</v>
      </c>
      <c r="I41" s="96">
        <f t="shared" si="5"/>
        <v>0</v>
      </c>
      <c r="J41" s="96">
        <f t="shared" si="5"/>
        <v>0</v>
      </c>
    </row>
    <row r="42" spans="3:10" ht="12" x14ac:dyDescent="0.2">
      <c r="C42" s="122" t="s">
        <v>216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</row>
    <row r="43" spans="3:10" ht="12" x14ac:dyDescent="0.2">
      <c r="C43" s="122" t="s">
        <v>217</v>
      </c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</row>
    <row r="44" spans="3:10" ht="12" x14ac:dyDescent="0.2">
      <c r="C44" s="122" t="s">
        <v>218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</row>
    <row r="45" spans="3:10" ht="15" x14ac:dyDescent="0.2">
      <c r="C45" s="124" t="s">
        <v>189</v>
      </c>
      <c r="D45" s="111"/>
      <c r="E45" s="111"/>
      <c r="F45" s="111"/>
      <c r="G45" s="111"/>
      <c r="H45" s="111"/>
      <c r="I45" s="111"/>
      <c r="J45" s="111"/>
    </row>
    <row r="46" spans="3:10" ht="12" x14ac:dyDescent="0.2">
      <c r="C46" s="95"/>
      <c r="D46"/>
      <c r="E46"/>
      <c r="F46"/>
      <c r="G46"/>
      <c r="H46"/>
      <c r="I46"/>
      <c r="J46"/>
    </row>
    <row r="47" spans="3:10" x14ac:dyDescent="0.2">
      <c r="C47" s="152" t="s">
        <v>219</v>
      </c>
      <c r="D47" s="152"/>
      <c r="E47" s="152"/>
      <c r="F47" s="152"/>
      <c r="G47" s="152"/>
      <c r="H47" s="152"/>
      <c r="I47" s="152"/>
      <c r="J47" s="152"/>
    </row>
    <row r="48" spans="3:10" x14ac:dyDescent="0.2">
      <c r="C48" s="152"/>
      <c r="D48" s="152"/>
      <c r="E48" s="152"/>
      <c r="F48" s="152"/>
      <c r="G48" s="152"/>
      <c r="H48" s="152"/>
      <c r="I48" s="152"/>
      <c r="J48" s="152"/>
    </row>
    <row r="49" spans="3:10" x14ac:dyDescent="0.2">
      <c r="C49" s="152"/>
      <c r="D49" s="152"/>
      <c r="E49" s="152"/>
      <c r="F49" s="152"/>
      <c r="G49" s="152"/>
      <c r="H49" s="152"/>
      <c r="I49" s="152"/>
      <c r="J49" s="152"/>
    </row>
    <row r="50" spans="3:10" x14ac:dyDescent="0.2">
      <c r="C50" s="152"/>
      <c r="D50" s="152"/>
      <c r="E50" s="152"/>
      <c r="F50" s="152"/>
      <c r="G50" s="152"/>
      <c r="H50" s="152"/>
      <c r="I50" s="152"/>
      <c r="J50" s="152"/>
    </row>
    <row r="51" spans="3:10" ht="14.25" customHeight="1" x14ac:dyDescent="0.2">
      <c r="C51" s="152"/>
      <c r="D51" s="152"/>
      <c r="E51" s="152"/>
      <c r="F51" s="152"/>
      <c r="G51" s="152"/>
      <c r="H51" s="152"/>
      <c r="I51" s="152"/>
      <c r="J51" s="152"/>
    </row>
    <row r="52" spans="3:10" ht="12" x14ac:dyDescent="0.2">
      <c r="C52" s="95"/>
      <c r="D52"/>
      <c r="E52"/>
      <c r="F52"/>
      <c r="G52"/>
      <c r="H52"/>
      <c r="I52"/>
      <c r="J52"/>
    </row>
    <row r="53" spans="3:10" ht="75" x14ac:dyDescent="0.2">
      <c r="C53" s="112" t="s">
        <v>220</v>
      </c>
      <c r="D53" s="112" t="s">
        <v>221</v>
      </c>
      <c r="E53" s="112" t="s">
        <v>222</v>
      </c>
      <c r="F53" s="112" t="s">
        <v>223</v>
      </c>
      <c r="G53" s="112" t="s">
        <v>224</v>
      </c>
      <c r="H53" s="81" t="s">
        <v>225</v>
      </c>
      <c r="I53"/>
      <c r="J53"/>
    </row>
    <row r="54" spans="3:10" ht="12" x14ac:dyDescent="0.2">
      <c r="C54" s="97"/>
      <c r="D54" s="110"/>
      <c r="E54" s="110"/>
      <c r="F54" s="110"/>
      <c r="G54" s="110"/>
      <c r="H54" s="110"/>
      <c r="I54"/>
      <c r="J54"/>
    </row>
    <row r="55" spans="3:10" ht="15" x14ac:dyDescent="0.2">
      <c r="C55" s="116" t="s">
        <v>226</v>
      </c>
      <c r="D55" s="96">
        <f>SUM(D56:D58)</f>
        <v>0</v>
      </c>
      <c r="E55" s="96">
        <f t="shared" ref="E55:H55" si="6">SUM(E56:E58)</f>
        <v>76469.64</v>
      </c>
      <c r="F55" s="96">
        <f t="shared" si="6"/>
        <v>0</v>
      </c>
      <c r="G55" s="96">
        <f t="shared" si="6"/>
        <v>0</v>
      </c>
      <c r="H55" s="96">
        <f t="shared" si="6"/>
        <v>0</v>
      </c>
      <c r="I55"/>
      <c r="J55"/>
    </row>
    <row r="56" spans="3:10" ht="12" x14ac:dyDescent="0.2">
      <c r="C56" s="122" t="s">
        <v>227</v>
      </c>
      <c r="D56" s="90">
        <v>0</v>
      </c>
      <c r="E56" s="90">
        <v>47645.75</v>
      </c>
      <c r="F56" s="90">
        <v>0</v>
      </c>
      <c r="G56" s="90">
        <v>0</v>
      </c>
      <c r="H56" s="90">
        <v>0</v>
      </c>
      <c r="I56" s="125"/>
      <c r="J56"/>
    </row>
    <row r="57" spans="3:10" ht="12" x14ac:dyDescent="0.2">
      <c r="C57" s="122" t="s">
        <v>228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125"/>
      <c r="J57"/>
    </row>
    <row r="58" spans="3:10" ht="12" x14ac:dyDescent="0.2">
      <c r="C58" s="122" t="s">
        <v>229</v>
      </c>
      <c r="D58" s="90">
        <v>0</v>
      </c>
      <c r="E58" s="90">
        <v>28823.89</v>
      </c>
      <c r="F58" s="90">
        <v>0</v>
      </c>
      <c r="G58" s="90">
        <v>0</v>
      </c>
      <c r="H58" s="90">
        <v>0</v>
      </c>
      <c r="I58" s="125"/>
      <c r="J58"/>
    </row>
    <row r="59" spans="3:10" ht="15" x14ac:dyDescent="0.25">
      <c r="C59" s="126" t="s">
        <v>189</v>
      </c>
      <c r="D59" s="111"/>
      <c r="E59" s="111"/>
      <c r="F59" s="111"/>
      <c r="G59" s="111"/>
      <c r="H59" s="111"/>
      <c r="I59"/>
      <c r="J59"/>
    </row>
    <row r="60" spans="3:10" ht="12" x14ac:dyDescent="0.2">
      <c r="C60"/>
      <c r="D60"/>
      <c r="E60"/>
      <c r="F60"/>
      <c r="G60"/>
      <c r="H60"/>
      <c r="I60"/>
      <c r="J60"/>
    </row>
  </sheetData>
  <mergeCells count="5">
    <mergeCell ref="C47:J51"/>
    <mergeCell ref="B1:D1"/>
    <mergeCell ref="B2:D2"/>
    <mergeCell ref="B3:D3"/>
    <mergeCell ref="C15:J15"/>
  </mergeCells>
  <dataValidations count="2">
    <dataValidation type="decimal" allowBlank="1" showInputMessage="1" showErrorMessage="1" sqref="D22:D23 E37:J44 F27:H27 D27 F22:J23 F36:J36 F31:H35 I25:J35 E22:E36 D31:D44" xr:uid="{CC6242E3-925D-49D4-8042-8E36B184A3BE}">
      <formula1>-1.79769313486231E+100</formula1>
      <formula2>1.79769313486231E+100</formula2>
    </dataValidation>
    <dataValidation allowBlank="1" showInputMessage="1" showErrorMessage="1" prompt="Saldo al 31 de diciembre de 20XN-1 (d)" sqref="D20" xr:uid="{943345FD-CA0C-46AC-9568-33FFCB4CD3E2}"/>
  </dataValidation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6"/>
  <sheetViews>
    <sheetView showGridLines="0" workbookViewId="0">
      <selection activeCell="D26" sqref="D2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6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6" x14ac:dyDescent="0.2">
      <c r="B3" s="131" t="str">
        <f>'Notas de Disciplina Financiera'!A3</f>
        <v>Correspondiente del 1 DE ENERO al 30 DE SEPTIEMBRE DE 2024</v>
      </c>
      <c r="C3" s="131"/>
      <c r="D3" s="131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6" spans="1:6" ht="15" x14ac:dyDescent="0.25">
      <c r="C16" s="127" t="s">
        <v>234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1"/>
  <sheetViews>
    <sheetView showGridLines="0" tabSelected="1" workbookViewId="0">
      <selection activeCell="D64" sqref="D6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6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6" x14ac:dyDescent="0.2">
      <c r="B3" s="131" t="str">
        <f>'Notas de Disciplina Financiera'!A3</f>
        <v>Correspondiente del 1 DE ENERO al 30 DE SEPTIEMBRE DE 2024</v>
      </c>
      <c r="C3" s="131"/>
      <c r="D3" s="131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  <c r="C9" s="43" t="s">
        <v>149</v>
      </c>
    </row>
    <row r="11" spans="1:6" ht="15" x14ac:dyDescent="0.2">
      <c r="C11" s="128" t="s">
        <v>230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2024-07-04T19:45:49Z</cp:lastPrinted>
  <dcterms:created xsi:type="dcterms:W3CDTF">2024-03-15T21:50:03Z</dcterms:created>
  <dcterms:modified xsi:type="dcterms:W3CDTF">2024-10-18T18:19:08Z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