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OTROS\"/>
    </mc:Choice>
  </mc:AlternateContent>
  <xr:revisionPtr revIDLastSave="0" documentId="13_ncr:1_{C3CF2441-C43E-45E0-AE95-59508107F86D}" xr6:coauthVersionLast="47" xr6:coauthVersionMax="47" xr10:uidLastSave="{00000000-0000-0000-0000-000000000000}"/>
  <bookViews>
    <workbookView xWindow="-120" yWindow="-120" windowWidth="38640" windowHeight="21120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5" i="6"/>
  <c r="D13" i="10"/>
  <c r="G13" i="10" s="1"/>
  <c r="D11" i="10"/>
  <c r="D10" i="10"/>
  <c r="B12" i="10"/>
  <c r="C12" i="10"/>
  <c r="E12" i="10"/>
  <c r="F12" i="10"/>
  <c r="G11" i="10"/>
  <c r="D13" i="9"/>
  <c r="G13" i="9" s="1"/>
  <c r="D10" i="8"/>
  <c r="G10" i="8" s="1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G29" i="19"/>
  <c r="C30" i="20"/>
  <c r="D30" i="20"/>
  <c r="E29" i="19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D41" i="6" l="1"/>
  <c r="C65" i="6"/>
  <c r="G75" i="6"/>
  <c r="C41" i="6"/>
  <c r="C70" i="6" s="1"/>
  <c r="E47" i="2"/>
  <c r="E59" i="2" s="1"/>
  <c r="G28" i="6"/>
  <c r="F29" i="8"/>
  <c r="C9" i="9"/>
  <c r="E29" i="8"/>
  <c r="G146" i="7"/>
  <c r="G71" i="7"/>
  <c r="G28" i="7"/>
  <c r="C9" i="7"/>
  <c r="F47" i="2"/>
  <c r="F59" i="2" s="1"/>
  <c r="F81" i="2" s="1"/>
  <c r="E79" i="2"/>
  <c r="E81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D70" i="6" l="1"/>
  <c r="G41" i="6"/>
  <c r="G70" i="6" s="1"/>
  <c r="C77" i="9"/>
  <c r="G77" i="9"/>
  <c r="E77" i="9"/>
  <c r="D77" i="9"/>
  <c r="G9" i="7"/>
  <c r="C15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4" i="10"/>
  <c r="G12" i="10" s="1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9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<sst xmlns="http://schemas.openxmlformats.org/spreadsheetml/2006/main" count="1019" uniqueCount="609">
  <si>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</si>
  <si>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</si>
  <si>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</si>
  <si>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</si>
  <si>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</si>
  <si>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</si>
  <si>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</si>
  <si>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</si>
  <si>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</si>
  <si>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</si>
  <si>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</si>
  <si>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</si>
  <si>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</si>
  <si>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</si>
  <si>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</si>
  <si>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</si>
  <si>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</si>
  <si>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</si>
  <si>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</si>
  <si>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</si>
  <si>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</si>
  <si>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</si>
  <si>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</si>
  <si>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</si>
  <si>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</si>
  <si>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</si>
  <si>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</si>
  <si>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</si>
  <si>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</si>
  <si>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</si>
  <si>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</si>
  <si>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</si>
  <si>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</si>
  <si>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</si>
  <si>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</si>
  <si>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</si>
  <si>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</si>
  <si>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</si>
  <si>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</si>
  <si>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</si>
  <si>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</si>
  <si>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</si>
  <si>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</si>
  <si>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</si>
  <si>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</si>
  <si>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</si>
  <si>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</si>
  <si>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</si>
  <si>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</si>
  <si>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</si>
  <si>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</si>
  <si>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</si>
  <si>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</si>
  <si>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</si>
  <si>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</si>
  <si>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</si>
  <si>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</si>
  <si>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</si>
  <si>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</si>
  <si>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</si>
  <si>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</si>
  <si>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</si>
  <si>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</si>
  <si>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</si>
  <si>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</si>
  <si>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</si>
  <si>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</si>
  <si>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</si>
  <si>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</si>
  <si>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</si>
  <si>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</si>
  <si>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</si>
  <si>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</si>
  <si>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</si>
  <si>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</si>
  <si>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</si>
  <si>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</si>
  <si>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</si>
  <si>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</si>
  <si>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</si>
  <si>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</si>
  <si>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</si>
  <si>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</si>
  <si>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</si>
  <si>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</si>
  <si>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</si>
  <si>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</si>
  <si>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</si>
  <si>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</si>
  <si>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</si>
  <si>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</si>
  <si>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</si>
  <si>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</si>
  <si>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</si>
  <si>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</si>
  <si>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</si>
  <si>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</si>
  <si>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</si>
  <si>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</si>
  <si>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</si>
  <si>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</si>
  <si>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</si>
  <si>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</si>
  <si>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</si>
  <si>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</si>
  <si>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</si>
  <si>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</si>
  <si>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</si>
  <si>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</si>
  <si>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</si>
  <si>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</si>
  <si>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</si>
  <si>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</si>
  <si>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</si>
  <si>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</si>
  <si>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</si>
  <si>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</si>
  <si>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</si>
  <si>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</si>
  <si>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</si>
  <si>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</si>
  <si>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</si>
  <si>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</si>
  <si>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</si>
  <si>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</si>
  <si>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</si>
  <si>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</si>
  <si>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</si>
  <si>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</si>
  <si>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</si>
  <si>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</si>
  <si>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</si>
  <si>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</si>
  <si>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</si>
  <si>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</si>
  <si>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</si>
  <si>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</si>
  <si>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</si>
  <si>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</si>
  <si>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</si>
  <si>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</si>
  <si>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</si>
  <si>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</si>
  <si>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</si>
  <si>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</si>
  <si>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</si>
  <si>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</si>
  <si>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</si>
  <si>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</si>
  <si>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</si>
  <si>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</si>
  <si>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</si>
  <si>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</si>
  <si>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</si>
  <si>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</si>
  <si>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</si>
  <si>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</si>
  <si>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</si>
  <si>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</si>
  <si>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</si>
  <si>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</si>
  <si>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</si>
  <si>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</si>
  <si>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</si>
  <si>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</si>
  <si>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</si>
  <si>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</si>
  <si>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</si>
  <si>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</si>
  <si>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</si>
  <si>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</si>
  <si>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</si>
  <si>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</si>
  <si>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</si>
  <si>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</si>
  <si>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</si>
  <si>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</si>
  <si>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</si>
  <si>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</si>
  <si>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</si>
  <si>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</si>
  <si>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</si>
  <si>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</si>
  <si>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</si>
  <si>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</si>
  <si>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</si>
  <si>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</si>
  <si>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</si>
  <si>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</si>
  <si>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</si>
  <si>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</si>
  <si>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</si>
  <si>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</si>
  <si>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</si>
  <si>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</si>
  <si>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</si>
  <si>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</si>
  <si>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</si>
  <si>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</si>
  <si>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</si>
  <si>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</si>
  <si>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</si>
  <si>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</si>
  <si>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</si>
  <si>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</si>
  <si>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</si>
  <si>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</si>
  <si>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</si>
  <si>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</si>
  <si>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</si>
  <si>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</si>
  <si>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</si>
  <si>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</si>
  <si>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</si>
  <si>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</si>
  <si>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</si>
  <si>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</si>
  <si>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</si>
  <si>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</si>
  <si>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</si>
  <si>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</si>
  <si>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</si>
  <si>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</si>
  <si>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</si>
  <si>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</si>
  <si>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</si>
  <si>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</si>
  <si>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</si>
  <si>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</si>
  <si>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</si>
  <si>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</si>
  <si>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</si>
  <si>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</si>
  <si>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</si>
  <si>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</si>
  <si>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</si>
  <si>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</si>
  <si>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</si>
  <si>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</si>
  <si>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</si>
  <si>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</si>
  <si>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</si>
  <si>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</si>
  <si>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</si>
  <si>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</si>
  <si>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</si>
  <si>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</si>
  <si>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</si>
  <si>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</si>
  <si>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</si>
  <si>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</si>
  <si>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</si>
  <si>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</si>
  <si>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</si>
  <si>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</si>
  <si>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</si>
  <si>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</si>
  <si>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</si>
  <si>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</si>
  <si>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</si>
  <si>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</si>
  <si>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</si>
  <si>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</si>
  <si>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</si>
  <si>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</si>
  <si>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</si>
  <si>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</si>
  <si>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</si>
  <si>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</si>
  <si>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</si>
  <si>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</si>
  <si>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</si>
  <si>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</si>
  <si>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</si>
  <si>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</si>
  <si>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</si>
  <si>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</si>
  <si>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</si>
  <si>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</si>
  <si>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</si>
  <si>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</si>
  <si>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</si>
  <si>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</si>
  <si>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</si>
  <si>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</si>
  <si>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</si>
  <si>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</si>
  <si>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</si>
  <si>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</si>
  <si>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</si>
  <si>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</si>
  <si>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</si>
  <si>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</si>
  <si>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</si>
  <si>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</si>
  <si>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</si>
  <si>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</si>
  <si>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</si>
  <si>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</si>
  <si>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</si>
  <si>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</si>
  <si>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</si>
  <si>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</si>
  <si>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</si>
  <si>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</si>
  <si>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</si>
  <si>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</si>
  <si>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</si>
  <si>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</si>
  <si>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</si>
  <si>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</si>
  <si>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</si>
  <si>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</si>
  <si>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</si>
  <si>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</si>
  <si>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</si>
  <si>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</si>
  <si>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</si>
  <si>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</si>
  <si>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</si>
  <si>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</si>
  <si>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</si>
  <si>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</si>
  <si>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</si>
  <si>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</si>
  <si>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</si>
  <si>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</si>
  <si>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</si>
  <si>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</si>
  <si>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</si>
  <si>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</si>
  <si>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</si>
  <si>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</si>
  <si>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</si>
  <si>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</si>
  <si>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</si>
  <si>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</si>
  <si>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</si>
  <si>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</si>
  <si>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</si>
  <si>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</si>
  <si>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</si>
  <si>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</si>
  <si>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</si>
  <si>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</si>
  <si>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</si>
  <si>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</si>
  <si>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</si>
  <si>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</si>
  <si>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</si>
  <si>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</si>
  <si>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</si>
  <si>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</si>
  <si>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</si>
  <si>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</si>
  <si>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</si>
  <si>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</si>
  <si>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</si>
  <si>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</si>
  <si>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</si>
  <si>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</si>
  <si>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</si>
  <si>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</si>
  <si>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</si>
  <si>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</si>
  <si>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</si>
  <si>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</si>
  <si>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</si>
  <si>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</si>
  <si>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</si>
  <si>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</si>
  <si>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</si>
  <si>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</si>
  <si>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</si>
  <si>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</si>
  <si>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</si>
  <si>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</si>
  <si>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</si>
  <si>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</si>
  <si>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</si>
  <si>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</si>
  <si>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</si>
  <si>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</si>
  <si>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</si>
  <si>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</si>
  <si>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</si>
  <si>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</si>
  <si>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</si>
  <si>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</si>
  <si>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</si>
  <si>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</si>
  <si>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</si>
  <si>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</si>
  <si>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</si>
  <si>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</si>
  <si>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</si>
  <si>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</si>
  <si>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</si>
  <si>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</si>
  <si>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</si>
  <si>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</si>
  <si>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</si>
  <si>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</si>
  <si>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</si>
  <si>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</si>
  <si>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</si>
  <si>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</si>
  <si>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</si>
  <si>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</si>
  <si>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</si>
  <si>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</si>
  <si>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</si>
  <si>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</si>
  <si>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</si>
  <si>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</si>
  <si>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</si>
  <si>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</si>
  <si>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</si>
  <si>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</si>
  <si>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</si>
  <si>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</si>
  <si>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</si>
  <si>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</si>
  <si>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</si>
  <si>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</si>
  <si>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</si>
  <si>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</si>
  <si>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</si>
  <si>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</si>
  <si>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</si>
  <si>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</si>
  <si>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</si>
  <si>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</si>
  <si>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</si>
  <si>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</si>
  <si>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</si>
  <si>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</si>
  <si>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</si>
  <si>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</si>
  <si>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</si>
  <si>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</si>
  <si>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</si>
  <si>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</si>
  <si>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</si>
  <si>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</si>
  <si>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</si>
  <si>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</si>
  <si>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</si>
  <si>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</si>
  <si>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</si>
  <si>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</si>
  <si>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</si>
  <si>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</si>
  <si>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</si>
  <si>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</si>
  <si>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</si>
  <si>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</si>
  <si>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</si>
  <si>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</si>
  <si>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</si>
  <si>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</si>
  <si>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</si>
  <si>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</si>
  <si>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</si>
  <si>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</si>
  <si>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</si>
  <si>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</si>
  <si>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</si>
  <si>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</si>
  <si>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</si>
  <si>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</si>
  <si>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</si>
  <si>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</si>
  <si>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</si>
  <si>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</si>
  <si>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</si>
  <si>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</si>
  <si>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</si>
  <si>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</si>
  <si>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</si>
  <si>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</si>
  <si>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</si>
  <si>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</si>
  <si>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</si>
  <si>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</si>
  <si>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</si>
  <si>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</si>
  <si>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</si>
  <si>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</si>
  <si>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</si>
  <si>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</si>
  <si>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</si>
  <si>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</si>
  <si>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</si>
  <si>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</si>
  <si>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</si>
  <si>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</si>
  <si>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</si>
  <si>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</si>
  <si>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</si>
  <si>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</si>
  <si>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</si>
  <si>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</si>
  <si>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</si>
  <si>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</si>
  <si>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</si>
  <si>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</si>
  <si>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</si>
  <si>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</si>
  <si>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</si>
  <si>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</si>
  <si>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</si>
  <si>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</si>
  <si>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</si>
  <si>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</si>
  <si>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</si>
  <si>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</si>
  <si>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</si>
  <si>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</si>
  <si>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</si>
  <si>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</si>
  <si>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</si>
  <si>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</si>
  <si>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</si>
  <si>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</si>
  <si>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</si>
  <si>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</si>
  <si>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</si>
  <si>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</si>
  <si>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</si>
  <si>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</si>
  <si>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</si>
  <si>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</si>
  <si>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</si>
  <si>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</si>
  <si>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</si>
  <si>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</si>
  <si>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</si>
  <si>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</si>
  <si>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</si>
  <si>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</si>
  <si>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</si>
  <si>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</si>
  <si>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</si>
  <si>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</si>
  <si>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</si>
  <si>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</si>
  <si>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</si>
  <si>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</si>
  <si>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</si>
  <si>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</si>
  <si>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</si>
  <si>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</si>
  <si>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</si>
  <si>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</si>
  <si>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</si>
  <si>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</si>
  <si>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</si>
  <si>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</si>
  <si>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</si>
  <si>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</si>
  <si>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</si>
  <si>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</si>
  <si>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</si>
  <si>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</si>
  <si>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</si>
  <si>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</si>
  <si>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</si>
  <si>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</si>
  <si>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</si>
  <si>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</si>
  <si>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</si>
  <si>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</si>
  <si>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</si>
  <si>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</si>
  <si>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</si>
  <si>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</si>
  <si>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</si>
  <si>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</si>
  <si>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</si>
  <si>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</si>
  <si>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</si>
  <si>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</si>
  <si>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</si>
  <si>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</si>
  <si>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</si>
  <si>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</si>
  <si>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</si>
  <si>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</si>
  <si>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</si>
  <si>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</si>
  <si>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</si>
  <si>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</si>
  <si>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</si>
  <si>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</si>
  <si>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</si>
  <si>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</si>
  <si>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</si>
  <si>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</si>
  <si>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</si>
  <si>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</si>
  <si>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</si>
  <si>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</si>
  <si>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</si>
  <si>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</si>
  <si>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</si>
  <si>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</si>
  <si>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Del 1 de Enero al 30 de Junio de 2024 (b)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</si>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</sst>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7" zoomScale="75" zoomScaleNormal="75" workbookViewId="0">
      <selection activeCell="F71" sqref="F7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608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1163431.78</v>
      </c>
      <c r="C9" s="47">
        <f>SUM(C10:C16)</f>
        <v>793491.2</v>
      </c>
      <c r="D9" s="46" t="s">
        <v>10</v>
      </c>
      <c r="E9" s="47">
        <f>SUM(E10:E18)</f>
        <v>73430.53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47645.16</v>
      </c>
      <c r="F10" s="47">
        <v>65829.34</v>
      </c>
    </row>
    <row r="11" spans="1:6" x14ac:dyDescent="0.25">
      <c r="A11" s="48" t="s">
        <v>13</v>
      </c>
      <c r="B11" s="47">
        <v>1153431.78</v>
      </c>
      <c r="C11" s="47">
        <v>783491.2</v>
      </c>
      <c r="D11" s="48" t="s">
        <v>14</v>
      </c>
      <c r="E11" s="47">
        <v>-0.12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25785.49</v>
      </c>
      <c r="F16" s="47">
        <v>45858.38</v>
      </c>
    </row>
    <row r="17" spans="1:6" x14ac:dyDescent="0.25">
      <c r="A17" s="46" t="s">
        <v>25</v>
      </c>
      <c r="B17" s="47">
        <f>SUM(B18:B24)</f>
        <v>143.80000000000001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143.80000000000001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1163575.58</v>
      </c>
      <c r="C47" s="4">
        <f>C9+C17+C25+C31+C37+C38+C41</f>
        <v>793633.63</v>
      </c>
      <c r="D47" s="2" t="s">
        <v>84</v>
      </c>
      <c r="E47" s="4">
        <f>E9+E19+E23+E26+E27+E31+E38+E42</f>
        <v>73430.53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331999.96999999997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29707.96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-109405.48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73430.53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252302.45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1415878.03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1342447.5</v>
      </c>
      <c r="F68" s="47">
        <f>SUM(F69:F73)</f>
        <v>936029.93</v>
      </c>
    </row>
    <row r="69" spans="1:6" x14ac:dyDescent="0.25">
      <c r="A69" s="53"/>
      <c r="B69" s="45"/>
      <c r="C69" s="45"/>
      <c r="D69" s="46" t="s">
        <v>112</v>
      </c>
      <c r="E69" s="47">
        <v>400728.28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936029.93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1342447.5</v>
      </c>
      <c r="F79" s="4">
        <f>F63+F68+F75</f>
        <v>936029.93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1415878.03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4" zoomScale="75" zoomScaleNormal="75" workbookViewId="0">
      <selection activeCell="B54" sqref="B5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73430.53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73430.53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73430.53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47645.04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25785.49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31 C18:E18 G18:H18 B44 B42 D42:F42 B43 D43:F43 D44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38" sqref="F38:F3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" zoomScale="75" zoomScaleNormal="75" workbookViewId="0">
      <selection activeCell="D15" sqref="D1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1196065.32</v>
      </c>
      <c r="D8" s="14">
        <f>SUM(D9:D11)</f>
        <v>1196065.32</v>
      </c>
    </row>
    <row r="9" spans="1:4" x14ac:dyDescent="0.25">
      <c r="A9" s="58" t="s">
        <v>189</v>
      </c>
      <c r="B9" s="94">
        <v>2392130.62</v>
      </c>
      <c r="C9" s="94">
        <v>1196065.32</v>
      </c>
      <c r="D9" s="94">
        <v>1196065.32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787477.13</v>
      </c>
      <c r="D13" s="14">
        <f>D14+D15</f>
        <v>785328.73</v>
      </c>
    </row>
    <row r="14" spans="1:4" x14ac:dyDescent="0.25">
      <c r="A14" s="58" t="s">
        <v>193</v>
      </c>
      <c r="B14" s="94">
        <v>2392130.62</v>
      </c>
      <c r="C14" s="94">
        <v>787477.13</v>
      </c>
      <c r="D14" s="94">
        <v>785328.73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1085088.29</v>
      </c>
      <c r="D21" s="14">
        <f>D8-D13+D17</f>
        <v>1087236.69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1085088.29</v>
      </c>
      <c r="D23" s="14">
        <f>D21-D11</f>
        <v>1087236.69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408588.19000000006</v>
      </c>
      <c r="D25" s="14">
        <f>D23-D17</f>
        <v>410736.58999999997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408588.19000000006</v>
      </c>
      <c r="D33" s="4">
        <f>D25+D29</f>
        <v>410736.58999999997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1196065.32</v>
      </c>
      <c r="D48" s="96">
        <f>D9</f>
        <v>1196065.32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787477.13</v>
      </c>
      <c r="D53" s="47">
        <f>D14</f>
        <v>785328.73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1085088.29</v>
      </c>
      <c r="D57" s="4">
        <f>D48+D49-D53+D55</f>
        <v>1087236.69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1085088.29</v>
      </c>
      <c r="D59" s="4">
        <f>D57-D49</f>
        <v>1087236.69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16" zoomScale="75" zoomScaleNormal="75" workbookViewId="0">
      <selection activeCell="C38" sqref="C3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0</v>
      </c>
      <c r="D34" s="47">
        <v>2392130.62</v>
      </c>
      <c r="E34" s="47">
        <v>1196065.32</v>
      </c>
      <c r="F34" s="47">
        <v>1196065.32</v>
      </c>
      <c r="G34" s="47">
        <f t="shared" si="4"/>
        <v>-1196065.3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2392130.62</v>
      </c>
      <c r="C41" s="4">
        <f t="shared" si="7"/>
        <v>0</v>
      </c>
      <c r="D41" s="4">
        <f t="shared" si="7"/>
        <v>2392130.62</v>
      </c>
      <c r="E41" s="4">
        <f t="shared" si="7"/>
        <v>1196065.32</v>
      </c>
      <c r="F41" s="4">
        <f t="shared" si="7"/>
        <v>1196065.32</v>
      </c>
      <c r="G41" s="4">
        <f t="shared" si="7"/>
        <v>-1196065.3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2392130.62</v>
      </c>
      <c r="C70" s="4">
        <f t="shared" si="16"/>
        <v>0</v>
      </c>
      <c r="D70" s="4">
        <f t="shared" si="16"/>
        <v>2392130.62</v>
      </c>
      <c r="E70" s="4">
        <f t="shared" si="16"/>
        <v>1196065.32</v>
      </c>
      <c r="F70" s="4">
        <f t="shared" si="16"/>
        <v>1196065.32</v>
      </c>
      <c r="G70" s="4">
        <f t="shared" si="16"/>
        <v>-1196065.3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39:F58 C38 E38:F3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7" zoomScale="75" zoomScaleNormal="75" workbookViewId="0">
      <selection activeCell="F50" sqref="F5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676500.1</v>
      </c>
      <c r="D9" s="83">
        <f t="shared" si="0"/>
        <v>3068630.7199999993</v>
      </c>
      <c r="E9" s="83">
        <f t="shared" si="0"/>
        <v>787477.13</v>
      </c>
      <c r="F9" s="83">
        <f t="shared" si="0"/>
        <v>785329.13</v>
      </c>
      <c r="G9" s="83">
        <f t="shared" si="0"/>
        <v>2281153.59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379593.97</v>
      </c>
      <c r="D10" s="83">
        <f t="shared" si="1"/>
        <v>2206373.73</v>
      </c>
      <c r="E10" s="83">
        <f t="shared" si="1"/>
        <v>548284.24</v>
      </c>
      <c r="F10" s="83">
        <f t="shared" si="1"/>
        <v>548284.24</v>
      </c>
      <c r="G10" s="83">
        <f t="shared" si="1"/>
        <v>1658089.4899999998</v>
      </c>
    </row>
    <row r="11" spans="1:7" x14ac:dyDescent="0.25">
      <c r="A11" s="85" t="s">
        <v>306</v>
      </c>
      <c r="B11" s="75">
        <v>1348369.17</v>
      </c>
      <c r="C11" s="75">
        <v>318693.96999999997</v>
      </c>
      <c r="D11" s="75">
        <f t="shared" ref="D11:D17" si="2">+B11+C11</f>
        <v>1667063.14</v>
      </c>
      <c r="E11" s="75">
        <v>378429.38</v>
      </c>
      <c r="F11" s="75">
        <v>378429.38</v>
      </c>
      <c r="G11" s="75">
        <f>D11-E11</f>
        <v>1288633.7599999998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f t="shared" si="2"/>
        <v>0</v>
      </c>
      <c r="E13" s="75">
        <v>0</v>
      </c>
      <c r="F13" s="75">
        <v>0</v>
      </c>
      <c r="G13" s="75">
        <f t="shared" si="3"/>
        <v>0</v>
      </c>
    </row>
    <row r="14" spans="1:7" x14ac:dyDescent="0.25">
      <c r="A14" s="85" t="s">
        <v>309</v>
      </c>
      <c r="B14" s="75">
        <v>187320.25</v>
      </c>
      <c r="C14" s="75">
        <v>0</v>
      </c>
      <c r="D14" s="75">
        <f t="shared" si="2"/>
        <v>187320.25</v>
      </c>
      <c r="E14" s="75">
        <v>77998.559999999998</v>
      </c>
      <c r="F14" s="75">
        <v>77998.559999999998</v>
      </c>
      <c r="G14" s="75">
        <f t="shared" si="3"/>
        <v>109321.69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60900</v>
      </c>
      <c r="D17" s="75">
        <f t="shared" si="2"/>
        <v>351990.34</v>
      </c>
      <c r="E17" s="75">
        <v>91856.3</v>
      </c>
      <c r="F17" s="75">
        <v>91856.3</v>
      </c>
      <c r="G17" s="75">
        <f t="shared" si="3"/>
        <v>260134.04000000004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114500</v>
      </c>
      <c r="D18" s="83">
        <f t="shared" si="4"/>
        <v>188022.3</v>
      </c>
      <c r="E18" s="83">
        <f t="shared" si="4"/>
        <v>46157.770000000004</v>
      </c>
      <c r="F18" s="83">
        <f t="shared" si="4"/>
        <v>46157.770000000004</v>
      </c>
      <c r="G18" s="83">
        <f t="shared" si="4"/>
        <v>141864.53</v>
      </c>
    </row>
    <row r="19" spans="1:7" x14ac:dyDescent="0.25">
      <c r="A19" s="85" t="s">
        <v>314</v>
      </c>
      <c r="B19" s="75">
        <v>24850</v>
      </c>
      <c r="C19" s="75">
        <v>62500</v>
      </c>
      <c r="D19" s="75">
        <f t="shared" ref="D19:D27" si="5">+B19+C19</f>
        <v>87350</v>
      </c>
      <c r="E19" s="75">
        <v>8269.26</v>
      </c>
      <c r="F19" s="75">
        <v>8269.26</v>
      </c>
      <c r="G19" s="75">
        <f>D19-E19</f>
        <v>79080.740000000005</v>
      </c>
    </row>
    <row r="20" spans="1:7" x14ac:dyDescent="0.25">
      <c r="A20" s="85" t="s">
        <v>315</v>
      </c>
      <c r="B20" s="75">
        <v>1000</v>
      </c>
      <c r="C20" s="75">
        <v>0</v>
      </c>
      <c r="D20" s="75">
        <f t="shared" si="5"/>
        <v>1000</v>
      </c>
      <c r="E20" s="75">
        <v>0</v>
      </c>
      <c r="F20" s="75">
        <v>0</v>
      </c>
      <c r="G20" s="75">
        <f t="shared" ref="G20:G27" si="6">D20-E20</f>
        <v>1000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0</v>
      </c>
      <c r="D22" s="75">
        <f t="shared" si="5"/>
        <v>2500</v>
      </c>
      <c r="E22" s="75">
        <v>0</v>
      </c>
      <c r="F22" s="75">
        <v>0</v>
      </c>
      <c r="G22" s="75">
        <f t="shared" si="6"/>
        <v>2500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39500</v>
      </c>
      <c r="D24" s="75">
        <f t="shared" si="5"/>
        <v>69060</v>
      </c>
      <c r="E24" s="75">
        <v>27424.5</v>
      </c>
      <c r="F24" s="75">
        <v>27424.5</v>
      </c>
      <c r="G24" s="75">
        <f t="shared" si="6"/>
        <v>41635.5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12500</v>
      </c>
      <c r="D27" s="75">
        <f t="shared" si="5"/>
        <v>28112.3</v>
      </c>
      <c r="E27" s="75">
        <v>10464.01</v>
      </c>
      <c r="F27" s="75">
        <v>10464.01</v>
      </c>
      <c r="G27" s="75">
        <f t="shared" si="6"/>
        <v>17648.29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191500.1</v>
      </c>
      <c r="D28" s="83">
        <f t="shared" si="7"/>
        <v>575278.90999999992</v>
      </c>
      <c r="E28" s="83">
        <f t="shared" si="7"/>
        <v>176795.11000000002</v>
      </c>
      <c r="F28" s="83">
        <f t="shared" si="7"/>
        <v>174647.11000000002</v>
      </c>
      <c r="G28" s="83">
        <f t="shared" si="7"/>
        <v>398483.8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11460</v>
      </c>
      <c r="F29" s="75">
        <v>11460</v>
      </c>
      <c r="G29" s="75">
        <f>D29-E29</f>
        <v>26940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105142.86</v>
      </c>
      <c r="F30" s="75">
        <v>105142.86</v>
      </c>
      <c r="G30" s="75">
        <f t="shared" ref="G30:G37" si="8">D30-E30</f>
        <v>107164.77</v>
      </c>
    </row>
    <row r="31" spans="1:7" x14ac:dyDescent="0.25">
      <c r="A31" s="85" t="s">
        <v>326</v>
      </c>
      <c r="B31" s="75">
        <v>22620</v>
      </c>
      <c r="C31" s="75">
        <v>76000</v>
      </c>
      <c r="D31" s="75">
        <f t="shared" ref="D31:D37" si="9">+B31+C31</f>
        <v>98620</v>
      </c>
      <c r="E31" s="75">
        <v>19992.830000000002</v>
      </c>
      <c r="F31" s="75">
        <v>19992.830000000002</v>
      </c>
      <c r="G31" s="75">
        <f t="shared" si="8"/>
        <v>78627.17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786.98</v>
      </c>
      <c r="F32" s="75">
        <v>786.98</v>
      </c>
      <c r="G32" s="75">
        <f t="shared" si="8"/>
        <v>2188.02</v>
      </c>
    </row>
    <row r="33" spans="1:7" ht="14.45" customHeight="1" x14ac:dyDescent="0.25">
      <c r="A33" s="85" t="s">
        <v>328</v>
      </c>
      <c r="B33" s="75">
        <v>14500</v>
      </c>
      <c r="C33" s="75">
        <v>55000</v>
      </c>
      <c r="D33" s="75">
        <f t="shared" si="9"/>
        <v>69500</v>
      </c>
      <c r="E33" s="75">
        <v>13122.19</v>
      </c>
      <c r="F33" s="75">
        <v>13122.19</v>
      </c>
      <c r="G33" s="75">
        <f t="shared" si="8"/>
        <v>56377.81</v>
      </c>
    </row>
    <row r="34" spans="1:7" ht="14.45" customHeight="1" x14ac:dyDescent="0.25">
      <c r="A34" s="85" t="s">
        <v>329</v>
      </c>
      <c r="B34" s="75">
        <v>11320</v>
      </c>
      <c r="C34" s="75">
        <v>7500.1</v>
      </c>
      <c r="D34" s="75">
        <f t="shared" si="9"/>
        <v>18820.099999999999</v>
      </c>
      <c r="E34" s="75">
        <v>3248</v>
      </c>
      <c r="F34" s="75">
        <v>3248</v>
      </c>
      <c r="G34" s="75">
        <f t="shared" si="8"/>
        <v>15572.099999999999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7333</v>
      </c>
      <c r="F35" s="75">
        <v>7333</v>
      </c>
      <c r="G35" s="75">
        <f t="shared" si="8"/>
        <v>28537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2085.98</v>
      </c>
      <c r="F36" s="75">
        <v>2085.98</v>
      </c>
      <c r="G36" s="75">
        <f t="shared" si="8"/>
        <v>32730.890000000003</v>
      </c>
    </row>
    <row r="37" spans="1:7" ht="14.45" customHeight="1" x14ac:dyDescent="0.25">
      <c r="A37" s="85" t="s">
        <v>332</v>
      </c>
      <c r="B37" s="75">
        <v>55969.31</v>
      </c>
      <c r="C37" s="75">
        <v>8000</v>
      </c>
      <c r="D37" s="75">
        <f t="shared" si="9"/>
        <v>63969.31</v>
      </c>
      <c r="E37" s="75">
        <v>13623.27</v>
      </c>
      <c r="F37" s="75">
        <v>11475.27</v>
      </c>
      <c r="G37" s="75">
        <f t="shared" si="8"/>
        <v>50346.039999999994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-9093.9700000000012</v>
      </c>
      <c r="D48" s="83">
        <f t="shared" si="13"/>
        <v>98436.03</v>
      </c>
      <c r="E48" s="83">
        <f t="shared" si="13"/>
        <v>16240.01</v>
      </c>
      <c r="F48" s="83">
        <f t="shared" si="13"/>
        <v>16240.01</v>
      </c>
      <c r="G48" s="83">
        <f t="shared" si="13"/>
        <v>82196.01999999999</v>
      </c>
    </row>
    <row r="49" spans="1:7" x14ac:dyDescent="0.25">
      <c r="A49" s="85" t="s">
        <v>344</v>
      </c>
      <c r="B49" s="75">
        <v>39000</v>
      </c>
      <c r="C49" s="75">
        <v>40700</v>
      </c>
      <c r="D49" s="75">
        <f>+B49+C49</f>
        <v>79700</v>
      </c>
      <c r="E49" s="75">
        <v>16240.01</v>
      </c>
      <c r="F49" s="75">
        <v>16240.01</v>
      </c>
      <c r="G49" s="75">
        <f>D49-E49</f>
        <v>63459.99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-49793.97</v>
      </c>
      <c r="D57" s="75">
        <f t="shared" si="14"/>
        <v>18736.03</v>
      </c>
      <c r="E57" s="75">
        <v>0</v>
      </c>
      <c r="F57" s="75">
        <v>0</v>
      </c>
      <c r="G57" s="75">
        <f t="shared" si="15"/>
        <v>18736.03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676500.1</v>
      </c>
      <c r="D159" s="90">
        <f t="shared" si="55"/>
        <v>3068630.7199999993</v>
      </c>
      <c r="E159" s="90">
        <f t="shared" si="55"/>
        <v>787477.13</v>
      </c>
      <c r="F159" s="90">
        <f t="shared" si="55"/>
        <v>785329.13</v>
      </c>
      <c r="G159" s="90">
        <f t="shared" si="55"/>
        <v>2281153.59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B28:F28 B40:C41 B38:F38 B50:C55 B48:F48 B60:C61 B58:F58 B64:C70 B62:F62 B71:F71 B103:F103 B93:C93 E93:F93 B13:C13 G11 B16:C16 C14 G19 E20:G20 B23:C23 E22:G22 B26:C26 G24 G27 C29 C30 G31 C32 G33 G34 G35 G36 B43:C47 C42 G49 E57: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 B5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676500.1</v>
      </c>
      <c r="D9" s="30">
        <f t="shared" si="0"/>
        <v>3068630.72</v>
      </c>
      <c r="E9" s="30">
        <f t="shared" si="0"/>
        <v>787477.13</v>
      </c>
      <c r="F9" s="30">
        <f t="shared" si="0"/>
        <v>785329.58</v>
      </c>
      <c r="G9" s="30">
        <f t="shared" si="0"/>
        <v>2281153.5900000003</v>
      </c>
    </row>
    <row r="10" spans="1:7" x14ac:dyDescent="0.25">
      <c r="A10" s="63" t="s">
        <v>592</v>
      </c>
      <c r="B10" s="75">
        <v>2392130.62</v>
      </c>
      <c r="C10" s="75">
        <v>676500.1</v>
      </c>
      <c r="D10" s="75">
        <f>+B10+C10</f>
        <v>3068630.72</v>
      </c>
      <c r="E10" s="75">
        <v>787477.13</v>
      </c>
      <c r="F10" s="75">
        <v>785329.58</v>
      </c>
      <c r="G10" s="75">
        <f>+D10-E10</f>
        <v>2281153.5900000003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676500.1</v>
      </c>
      <c r="D29" s="4">
        <f t="shared" si="2"/>
        <v>3068630.72</v>
      </c>
      <c r="E29" s="4">
        <f t="shared" si="2"/>
        <v>787477.13</v>
      </c>
      <c r="F29" s="4">
        <f t="shared" si="2"/>
        <v>785329.58</v>
      </c>
      <c r="G29" s="4">
        <f t="shared" si="2"/>
        <v>2281153.5900000003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7" zoomScale="75" zoomScaleNormal="75" workbookViewId="0">
      <selection activeCell="G13" sqref="G1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676500.1</v>
      </c>
      <c r="D9" s="30">
        <f t="shared" si="0"/>
        <v>3068630.72</v>
      </c>
      <c r="E9" s="30">
        <f t="shared" si="0"/>
        <v>787477.13</v>
      </c>
      <c r="F9" s="30">
        <f t="shared" si="0"/>
        <v>785329.58</v>
      </c>
      <c r="G9" s="30">
        <f t="shared" si="0"/>
        <v>2281153.5900000003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676500.1</v>
      </c>
      <c r="D10" s="47">
        <f t="shared" si="1"/>
        <v>3068630.72</v>
      </c>
      <c r="E10" s="47">
        <f t="shared" si="1"/>
        <v>787477.13</v>
      </c>
      <c r="F10" s="47">
        <f t="shared" si="1"/>
        <v>785329.58</v>
      </c>
      <c r="G10" s="47">
        <f t="shared" si="1"/>
        <v>2281153.5900000003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676500.1</v>
      </c>
      <c r="D13" s="47">
        <f>+B13+C13</f>
        <v>3068630.72</v>
      </c>
      <c r="E13" s="47">
        <v>787477.13</v>
      </c>
      <c r="F13" s="47">
        <v>785329.58</v>
      </c>
      <c r="G13" s="47">
        <f>+D13-E13</f>
        <v>2281153.5900000003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676500.1</v>
      </c>
      <c r="D77" s="4">
        <f t="shared" si="10"/>
        <v>3068630.72</v>
      </c>
      <c r="E77" s="4">
        <f t="shared" si="10"/>
        <v>787477.13</v>
      </c>
      <c r="F77" s="4">
        <f t="shared" si="10"/>
        <v>785329.58</v>
      </c>
      <c r="G77" s="4">
        <f t="shared" si="10"/>
        <v>2281153.5900000003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K35" sqref="K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379593.97</v>
      </c>
      <c r="D9" s="119">
        <f t="shared" si="0"/>
        <v>2206373.73</v>
      </c>
      <c r="E9" s="119">
        <f t="shared" si="0"/>
        <v>548284.24</v>
      </c>
      <c r="F9" s="119">
        <f t="shared" si="0"/>
        <v>548284.24</v>
      </c>
      <c r="G9" s="119">
        <f t="shared" si="0"/>
        <v>1658089.49</v>
      </c>
    </row>
    <row r="10" spans="1:7" x14ac:dyDescent="0.25">
      <c r="A10" s="58" t="s">
        <v>435</v>
      </c>
      <c r="B10" s="75">
        <v>1639459.51</v>
      </c>
      <c r="C10" s="75">
        <v>379593.97</v>
      </c>
      <c r="D10" s="75">
        <f>+B10+C10</f>
        <v>2019053.48</v>
      </c>
      <c r="E10" s="75">
        <v>470285.68</v>
      </c>
      <c r="F10" s="75">
        <v>470285.68</v>
      </c>
      <c r="G10" s="76">
        <f>D10-E10</f>
        <v>1548767.8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187320.25</v>
      </c>
      <c r="C12" s="76">
        <f t="shared" ref="C12:G12" si="2">C13+C14</f>
        <v>0</v>
      </c>
      <c r="D12" s="76">
        <f t="shared" si="2"/>
        <v>187320.25</v>
      </c>
      <c r="E12" s="76">
        <f t="shared" si="2"/>
        <v>77998.559999999998</v>
      </c>
      <c r="F12" s="76">
        <f t="shared" si="2"/>
        <v>77998.559999999998</v>
      </c>
      <c r="G12" s="76">
        <f t="shared" si="2"/>
        <v>109321.69</v>
      </c>
    </row>
    <row r="13" spans="1:7" x14ac:dyDescent="0.25">
      <c r="A13" s="77" t="s">
        <v>438</v>
      </c>
      <c r="B13" s="76">
        <v>187320.25</v>
      </c>
      <c r="C13" s="76">
        <v>0</v>
      </c>
      <c r="D13" s="76">
        <f>+B13+C13</f>
        <v>187320.25</v>
      </c>
      <c r="E13" s="76">
        <v>77998.559999999998</v>
      </c>
      <c r="F13" s="76">
        <v>77998.559999999998</v>
      </c>
      <c r="G13" s="76">
        <f t="shared" si="1"/>
        <v>109321.69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379593.97</v>
      </c>
      <c r="D33" s="119">
        <f t="shared" si="8"/>
        <v>2206373.73</v>
      </c>
      <c r="E33" s="119">
        <f t="shared" si="8"/>
        <v>548284.24</v>
      </c>
      <c r="F33" s="119">
        <f t="shared" si="8"/>
        <v>548284.24</v>
      </c>
      <c r="G33" s="119">
        <f t="shared" si="8"/>
        <v>1658089.49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593</v>
      </c>
      <c r="C6" s="33" t="s">
        <v>594</v>
      </c>
      <c r="D6" s="33" t="s">
        <v>595</v>
      </c>
      <c r="E6" s="33" t="s">
        <v>596</v>
      </c>
      <c r="F6" s="33" t="s">
        <v>597</v>
      </c>
      <c r="G6" s="33" t="s">
        <v>598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2487815.84</v>
      </c>
      <c r="D7" s="119">
        <f t="shared" si="0"/>
        <v>2587328.4700000002</v>
      </c>
      <c r="E7" s="119">
        <f t="shared" si="0"/>
        <v>2690821.61</v>
      </c>
      <c r="F7" s="119">
        <f t="shared" si="0"/>
        <v>2798454.48</v>
      </c>
      <c r="G7" s="119">
        <f t="shared" si="0"/>
        <v>2910392.66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2487815.84</v>
      </c>
      <c r="D17" s="75">
        <v>2587328.4700000002</v>
      </c>
      <c r="E17" s="75">
        <v>2690821.61</v>
      </c>
      <c r="F17" s="75">
        <v>2798454.48</v>
      </c>
      <c r="G17" s="75">
        <v>2910392.66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2487815.84</v>
      </c>
      <c r="D31" s="119">
        <f t="shared" si="3"/>
        <v>2587328.4700000002</v>
      </c>
      <c r="E31" s="119">
        <f t="shared" si="3"/>
        <v>2690821.61</v>
      </c>
      <c r="F31" s="119">
        <f t="shared" si="3"/>
        <v>2798454.48</v>
      </c>
      <c r="G31" s="119">
        <f t="shared" si="3"/>
        <v>2910392.66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I45" sqref="I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599</v>
      </c>
      <c r="C6" s="33" t="s">
        <v>600</v>
      </c>
      <c r="D6" s="33" t="s">
        <v>601</v>
      </c>
      <c r="E6" s="33" t="s">
        <v>596</v>
      </c>
      <c r="F6" s="33" t="s">
        <v>602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2487815.8400000003</v>
      </c>
      <c r="D7" s="119">
        <f t="shared" si="0"/>
        <v>2587328.4759999998</v>
      </c>
      <c r="E7" s="119">
        <f t="shared" si="0"/>
        <v>2690821.6220000004</v>
      </c>
      <c r="F7" s="119">
        <f t="shared" si="0"/>
        <v>2798454.4849999999</v>
      </c>
      <c r="G7" s="119">
        <f t="shared" si="0"/>
        <v>2910392.6639999994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2222556.8969999999</v>
      </c>
    </row>
    <row r="9" spans="1:7" ht="15.75" customHeight="1" x14ac:dyDescent="0.25">
      <c r="A9" s="58" t="s">
        <v>577</v>
      </c>
      <c r="B9" s="75">
        <v>73522.3</v>
      </c>
      <c r="C9" s="75">
        <v>76463.19</v>
      </c>
      <c r="D9" s="75">
        <v>79521.717000000004</v>
      </c>
      <c r="E9" s="75">
        <v>82702.588000000003</v>
      </c>
      <c r="F9" s="75">
        <v>86010.69</v>
      </c>
      <c r="G9" s="75">
        <v>89451.11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466925.60700000002</v>
      </c>
    </row>
    <row r="11" spans="1:7" x14ac:dyDescent="0.25">
      <c r="A11" s="58" t="s">
        <v>473</v>
      </c>
      <c r="B11" s="75">
        <v>519.75</v>
      </c>
      <c r="C11" s="75">
        <v>540.54</v>
      </c>
      <c r="D11" s="75">
        <v>562.16099999999994</v>
      </c>
      <c r="E11" s="75">
        <v>584.64599999999996</v>
      </c>
      <c r="F11" s="75">
        <v>608.03599999999994</v>
      </c>
      <c r="G11" s="75">
        <v>632.36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116304.448</v>
      </c>
      <c r="E12" s="75">
        <v>120956.628</v>
      </c>
      <c r="F12" s="75">
        <v>125794.889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2487815.8400000003</v>
      </c>
      <c r="D29" s="119">
        <f t="shared" si="2"/>
        <v>2587328.4759999998</v>
      </c>
      <c r="E29" s="119">
        <f t="shared" si="2"/>
        <v>2690821.6220000004</v>
      </c>
      <c r="F29" s="119">
        <f t="shared" si="2"/>
        <v>2798454.4849999999</v>
      </c>
      <c r="G29" s="119">
        <f t="shared" si="2"/>
        <v>2910392.6639999994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O33" sqref="O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2301396.7400000002</v>
      </c>
      <c r="G6" s="119">
        <f t="shared" si="0"/>
        <v>1196120.1500000001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54.83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1196065.32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2301396.7400000002</v>
      </c>
      <c r="G30" s="119">
        <f t="shared" si="3"/>
        <v>1196120.1500000001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771237.12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548284.24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46157.77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176795.11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771237.12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abSelected="1" zoomScale="75" zoomScaleNormal="75" workbookViewId="0">
      <selection activeCell="L73" sqref="L7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606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2024-07-09T15:12:50Z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