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F78B186E-ACF6-41CC-B2F2-C12A965B8C76}" xr6:coauthVersionLast="47" xr6:coauthVersionMax="47" xr10:uidLastSave="{00000000-0000-0000-0000-000000000000}"/>
  <bookViews>
    <workbookView xWindow="-120" yWindow="-120" windowWidth="38640" windowHeight="212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36" i="5" l="1"/>
  <c r="G25" i="5"/>
  <c r="G16" i="5"/>
  <c r="B42" i="5"/>
  <c r="F36" i="5"/>
  <c r="E36" i="5"/>
  <c r="F25" i="5"/>
  <c r="E25" i="5"/>
  <c r="F16" i="5"/>
  <c r="E16" i="5"/>
  <c r="F6" i="5"/>
  <c r="F42" i="5" s="1"/>
  <c r="E6" i="5"/>
  <c r="E42" i="5" s="1"/>
  <c r="D36" i="5"/>
  <c r="D25" i="5"/>
  <c r="D16" i="5"/>
  <c r="C36" i="5"/>
  <c r="C25" i="5"/>
  <c r="C16" i="5"/>
  <c r="C6" i="5"/>
  <c r="D6" i="5" s="1"/>
  <c r="B36" i="5"/>
  <c r="B25" i="5"/>
  <c r="D26" i="5"/>
  <c r="G26" i="5" s="1"/>
  <c r="B16" i="5"/>
  <c r="B6" i="5"/>
  <c r="G40" i="5"/>
  <c r="G39" i="5"/>
  <c r="G38" i="5"/>
  <c r="G37" i="5"/>
  <c r="G34" i="5"/>
  <c r="G33" i="5"/>
  <c r="G32" i="5"/>
  <c r="G31" i="5"/>
  <c r="G30" i="5"/>
  <c r="G29" i="5"/>
  <c r="G28" i="5"/>
  <c r="G27" i="5"/>
  <c r="G23" i="5"/>
  <c r="G22" i="5"/>
  <c r="G21" i="5"/>
  <c r="G20" i="5"/>
  <c r="G19" i="5"/>
  <c r="G18" i="5"/>
  <c r="G17" i="5"/>
  <c r="G14" i="5"/>
  <c r="G13" i="5"/>
  <c r="G12" i="5"/>
  <c r="G11" i="5"/>
  <c r="G10" i="5"/>
  <c r="G8" i="5"/>
  <c r="G7" i="5"/>
  <c r="D40" i="5"/>
  <c r="D39" i="5"/>
  <c r="D38" i="5"/>
  <c r="D37" i="5"/>
  <c r="D34" i="5"/>
  <c r="D33" i="5"/>
  <c r="D32" i="5"/>
  <c r="D31" i="5"/>
  <c r="D30" i="5"/>
  <c r="D29" i="5"/>
  <c r="D28" i="5"/>
  <c r="D27" i="5"/>
  <c r="D23" i="5"/>
  <c r="D22" i="5"/>
  <c r="D21" i="5"/>
  <c r="D20" i="5"/>
  <c r="D19" i="5"/>
  <c r="D18" i="5"/>
  <c r="D17" i="5"/>
  <c r="D14" i="5"/>
  <c r="D13" i="5"/>
  <c r="D12" i="5"/>
  <c r="D11" i="5"/>
  <c r="D10" i="5"/>
  <c r="D8" i="5"/>
  <c r="D7" i="5"/>
  <c r="D9" i="5"/>
  <c r="G9" i="5" s="1"/>
  <c r="F16" i="4"/>
  <c r="E16" i="4"/>
  <c r="C16" i="4"/>
  <c r="B16" i="4"/>
  <c r="D7" i="4"/>
  <c r="G7" i="4" s="1"/>
  <c r="F16" i="8"/>
  <c r="E16" i="8"/>
  <c r="C16" i="8"/>
  <c r="B16" i="8"/>
  <c r="D6" i="8"/>
  <c r="G6" i="8" s="1"/>
  <c r="G6" i="5" l="1"/>
  <c r="C42" i="5"/>
  <c r="D16" i="8"/>
  <c r="G16" i="8" s="1"/>
  <c r="D42" i="5"/>
  <c r="G42" i="5" s="1"/>
  <c r="D16" i="4"/>
  <c r="G16" i="4" s="1"/>
  <c r="G76" i="6" l="1"/>
  <c r="G71" i="6"/>
  <c r="G70" i="6"/>
  <c r="G68" i="6"/>
  <c r="G62" i="6"/>
  <c r="G61" i="6"/>
  <c r="G60" i="6"/>
  <c r="G55" i="6"/>
  <c r="G54" i="6"/>
  <c r="G51" i="6"/>
  <c r="G50" i="6"/>
  <c r="G49" i="6"/>
  <c r="G48" i="6"/>
  <c r="G47" i="6"/>
  <c r="G46" i="6"/>
  <c r="G45" i="6"/>
  <c r="G44" i="6"/>
  <c r="G38" i="6"/>
  <c r="G34" i="6"/>
  <c r="G27" i="6"/>
  <c r="G11" i="6"/>
  <c r="F69" i="6"/>
  <c r="F65" i="6"/>
  <c r="F57" i="6"/>
  <c r="F43" i="6"/>
  <c r="F33" i="6"/>
  <c r="F23" i="6"/>
  <c r="E33" i="6"/>
  <c r="F13" i="6"/>
  <c r="F5" i="6"/>
  <c r="E23" i="6"/>
  <c r="E69" i="6"/>
  <c r="E57" i="6"/>
  <c r="E65" i="6"/>
  <c r="E43" i="6"/>
  <c r="E13" i="6"/>
  <c r="E5" i="6"/>
  <c r="D44" i="6"/>
  <c r="D76" i="6"/>
  <c r="D75" i="6"/>
  <c r="G75" i="6" s="1"/>
  <c r="D74" i="6"/>
  <c r="G74" i="6" s="1"/>
  <c r="D73" i="6"/>
  <c r="G73" i="6" s="1"/>
  <c r="D72" i="6"/>
  <c r="G72" i="6" s="1"/>
  <c r="D71" i="6"/>
  <c r="D70" i="6"/>
  <c r="D68" i="6"/>
  <c r="D67" i="6"/>
  <c r="G67" i="6" s="1"/>
  <c r="D66" i="6"/>
  <c r="G66" i="6" s="1"/>
  <c r="D64" i="6"/>
  <c r="G64" i="6" s="1"/>
  <c r="D63" i="6"/>
  <c r="G63" i="6" s="1"/>
  <c r="D62" i="6"/>
  <c r="D61" i="6"/>
  <c r="D60" i="6"/>
  <c r="D59" i="6"/>
  <c r="G59" i="6" s="1"/>
  <c r="D58" i="6"/>
  <c r="G58" i="6" s="1"/>
  <c r="D56" i="6"/>
  <c r="G56" i="6" s="1"/>
  <c r="D55" i="6"/>
  <c r="D54" i="6"/>
  <c r="D42" i="6"/>
  <c r="G42" i="6" s="1"/>
  <c r="D41" i="6"/>
  <c r="G41" i="6" s="1"/>
  <c r="D40" i="6"/>
  <c r="G40" i="6" s="1"/>
  <c r="D39" i="6"/>
  <c r="G39" i="6" s="1"/>
  <c r="D38" i="6"/>
  <c r="D37" i="6"/>
  <c r="G37" i="6" s="1"/>
  <c r="D36" i="6"/>
  <c r="G36" i="6" s="1"/>
  <c r="D35" i="6"/>
  <c r="G35" i="6" s="1"/>
  <c r="D32" i="6"/>
  <c r="G32" i="6" s="1"/>
  <c r="D30" i="6"/>
  <c r="G30" i="6" s="1"/>
  <c r="D29" i="6"/>
  <c r="G29" i="6" s="1"/>
  <c r="D28" i="6"/>
  <c r="G28" i="6" s="1"/>
  <c r="D27" i="6"/>
  <c r="D26" i="6"/>
  <c r="G26" i="6" s="1"/>
  <c r="D24" i="6"/>
  <c r="G24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2" i="6"/>
  <c r="G12" i="6" s="1"/>
  <c r="D11" i="6"/>
  <c r="D10" i="6"/>
  <c r="G10" i="6" s="1"/>
  <c r="D9" i="6"/>
  <c r="G9" i="6" s="1"/>
  <c r="D8" i="6"/>
  <c r="G8" i="6" s="1"/>
  <c r="D7" i="6"/>
  <c r="G7" i="6" s="1"/>
  <c r="D6" i="6"/>
  <c r="G6" i="6" s="1"/>
  <c r="D25" i="6"/>
  <c r="G25" i="6" s="1"/>
  <c r="D52" i="6"/>
  <c r="G52" i="6" s="1"/>
  <c r="C69" i="6"/>
  <c r="C65" i="6"/>
  <c r="C57" i="6"/>
  <c r="C53" i="6"/>
  <c r="C31" i="6"/>
  <c r="D31" i="6" s="1"/>
  <c r="G31" i="6" s="1"/>
  <c r="D22" i="6"/>
  <c r="G22" i="6" s="1"/>
  <c r="C43" i="6"/>
  <c r="C5" i="6"/>
  <c r="E53" i="6" l="1"/>
  <c r="C13" i="6"/>
  <c r="E77" i="6"/>
  <c r="C33" i="6"/>
  <c r="D33" i="6" s="1"/>
  <c r="G33" i="6" s="1"/>
  <c r="C23" i="6"/>
  <c r="B13" i="6"/>
  <c r="B69" i="6"/>
  <c r="D69" i="6" s="1"/>
  <c r="G69" i="6" s="1"/>
  <c r="B65" i="6"/>
  <c r="D65" i="6" s="1"/>
  <c r="G65" i="6" s="1"/>
  <c r="B57" i="6"/>
  <c r="D57" i="6" s="1"/>
  <c r="G57" i="6" s="1"/>
  <c r="B53" i="6"/>
  <c r="D53" i="6" s="1"/>
  <c r="B43" i="6"/>
  <c r="B33" i="6"/>
  <c r="B23" i="6"/>
  <c r="B5" i="6"/>
  <c r="D5" i="6" s="1"/>
  <c r="G5" i="6" s="1"/>
  <c r="G53" i="6" l="1"/>
  <c r="F53" i="6"/>
  <c r="F77" i="6" s="1"/>
  <c r="B77" i="6"/>
  <c r="D43" i="6"/>
  <c r="G43" i="6" s="1"/>
  <c r="D13" i="6"/>
  <c r="G13" i="6" s="1"/>
  <c r="D23" i="6"/>
  <c r="G23" i="6" s="1"/>
  <c r="C77" i="6"/>
  <c r="D77" i="6" s="1"/>
  <c r="G77" i="6" l="1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<sst xmlns="http://schemas.openxmlformats.org/spreadsheetml/2006/main" count="193" uniqueCount="135">
  <si>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</si>
  <si>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</si>
  <si>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</si>
  <si>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</si>
  <si>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</si>
  <si>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</si>
  <si>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</si>
  <si>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</si>
  <si>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</si>
  <si>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</si>
  <si>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</si>
  <si>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</si>
  <si>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</si>
  <si>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</si>
  <si>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</si>
  <si>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</si>
  <si>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</si>
  <si>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</si>
  <si>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</si>
  <si>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</si>
  <si>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</si>
  <si>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</si>
  <si>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</si>
  <si>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</si>
  <si>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</si>
  <si>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</si>
  <si>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</si>
  <si>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</si>
  <si>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</si>
  <si>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</si>
  <si>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</si>
  <si>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</si>
  <si>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</si>
  <si>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</si>
  <si>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</si>
  <si>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</si>
  <si>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</si>
  <si>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</si>
  <si>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</si>
  <si>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</si>
  <si>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</si>
  <si>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</si>
  <si>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</si>
  <si>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</si>
  <si>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</si>
  <si>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</si>
  <si>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</si>
  <si>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</si>
  <si>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</si>
  <si>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</si>
  <si>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</si>
  <si>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</si>
  <si>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</si>
  <si>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</si>
  <si>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</si>
  <si>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</si>
  <si>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</si>
  <si>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</si>
  <si>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</si>
  <si>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</si>
  <si>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</si>
  <si>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</si>
  <si>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</si>
  <si>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</si>
  <si>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</si>
  <si>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</si>
  <si>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</si>
  <si>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</si>
  <si>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</si>
  <si>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</si>
  <si>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</si>
  <si>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</si>
  <si>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</si>
  <si>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</si>
  <si>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</si>
  <si>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</si>
  <si>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</si>
  <si>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</si>
  <si>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</si>
  <si>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</si>
  <si>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</si>
  <si>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</si>
  <si>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</si>
  <si>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</si>
  <si>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</si>
  <si>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</si>
  <si>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</si>
  <si>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</si>
  <si>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</si>
  <si>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</si>
  <si>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</si>
  <si>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</si>
  <si>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</si>
  <si>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</si>
  <si>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</si>
  <si>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</si>
  <si>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</si>
  <si>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</si>
  <si>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</si>
  <si>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</si>
  <si>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</si>
  <si>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</si>
  <si>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</si>
  <si>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</si>
  <si>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</si>
  <si>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</si>
  <si>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</si>
  <si>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</si>
  <si>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</si>
  <si>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</si>
  <si>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</si>
  <si>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</si>
  <si>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</si>
  <si>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</si>
  <si>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</si>
  <si>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</si>
  <si>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</si>
  <si>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</si>
  <si>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</si>
  <si>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</si>
  <si>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</si>
  <si>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</si>
  <si>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</si>
  <si>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</si>
  <si>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</si>
  <si>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</si>
  <si>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</si>
  <si>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</si>
  <si>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</si>
  <si>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</si>
  <si>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INSTITUTO MUNICIPAL DE PLANEACION Y DESARROLLO DE APASEO EL GRANDE </t>
  </si>
  <si>
    <t>INSTITUTO MUNICIPAL DE PLANEACION Y DESARROLLO DE APASEO EL GRANDE
Estado Analítico del Ejercicio del Presupuesto de Egresos
Clasificación por Objeto del Gasto (Capítulo y Concepto)
Del 01 DE ENERO al 31 DE DICIEMBRE DE 2023</t>
  </si>
  <si>
    <t>INSTITUTO MUNICIPAL DE PLANEACION Y DESARROLLO DE APASEO EL GRANDE
Estado Analítico del Ejercicio del Presupuesto de Egresos
Clasificación Económica (por Tipo de Gasto)
Del 1 DE ENERO  al 31 DE DICIEMBRE DE 2023</t>
  </si>
  <si>
    <t>INSTITUTO MUNICIPAL DE PLANEACION DE DESARROLLO DE APASEO EL GRANDE
Estado Analítico del Ejercicio del Presupuesto de Egresos
Clasificación Administrativa
Del 1 DE ENERO AL 31 DE DICIEMBRE DE 2023</t>
  </si>
  <si>
    <t>INSTITUTO MUNICIPAL DE PLANEACION Y DESARROLLO DE APASEO EL GRANDE
Estado Analítico del Ejercicio del Presupuesto de Egresos
Clasificación Funcional (Finalidad y Función)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</si>
</sst>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4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3" fontId="2" fillId="0" borderId="14" xfId="16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ED63EB-3162-40EF-AF38-3E6C1D05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3000375</xdr:colOff>
      <xdr:row>85</xdr:row>
      <xdr:rowOff>66675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AD90D1F-2699-4744-8D42-5B8406C4CAD2}"/>
            </a:ext>
          </a:extLst>
        </xdr:cNvPr>
        <xdr:cNvSpPr txBox="1"/>
      </xdr:nvSpPr>
      <xdr:spPr>
        <a:xfrm>
          <a:off x="0" y="117443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78</xdr:row>
      <xdr:rowOff>0</xdr:rowOff>
    </xdr:from>
    <xdr:to>
      <xdr:col>5</xdr:col>
      <xdr:colOff>904875</xdr:colOff>
      <xdr:row>85</xdr:row>
      <xdr:rowOff>66675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94296D78-C315-437C-8E98-8E4A36A78584}"/>
            </a:ext>
          </a:extLst>
        </xdr:cNvPr>
        <xdr:cNvSpPr txBox="1"/>
      </xdr:nvSpPr>
      <xdr:spPr>
        <a:xfrm>
          <a:off x="5772150" y="117443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</a:t>
          </a:r>
          <a:r>
            <a:rPr lang="es-MX" sz="900" b="1" baseline="0"/>
            <a:t> ALMA DELIA RAMIREZ GUERRA</a:t>
          </a:r>
        </a:p>
        <a:p>
          <a:pPr algn="ctr"/>
          <a:r>
            <a:rPr lang="es-MX" sz="900" b="1" baseline="0"/>
            <a:t>AUXILIAR CONTABLE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276225</xdr:colOff>
      <xdr:row>25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C4670AA-9D12-4B55-8692-7E6670CB310F}"/>
            </a:ext>
          </a:extLst>
        </xdr:cNvPr>
        <xdr:cNvSpPr txBox="1"/>
      </xdr:nvSpPr>
      <xdr:spPr>
        <a:xfrm>
          <a:off x="0" y="31718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1038225</xdr:colOff>
      <xdr:row>18</xdr:row>
      <xdr:rowOff>57150</xdr:rowOff>
    </xdr:from>
    <xdr:to>
      <xdr:col>5</xdr:col>
      <xdr:colOff>895350</xdr:colOff>
      <xdr:row>25</xdr:row>
      <xdr:rowOff>123825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12C4364-9AFB-4582-9B68-DF474CFDF6AA}"/>
            </a:ext>
          </a:extLst>
        </xdr:cNvPr>
        <xdr:cNvSpPr txBox="1"/>
      </xdr:nvSpPr>
      <xdr:spPr>
        <a:xfrm>
          <a:off x="4810125" y="32289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</a:t>
          </a:r>
          <a:r>
            <a:rPr lang="es-MX" sz="900" b="1" baseline="0"/>
            <a:t> ALMA DELIA RAMIREZ GUERRA</a:t>
          </a:r>
        </a:p>
        <a:p>
          <a:pPr algn="ctr"/>
          <a:r>
            <a:rPr lang="es-MX" sz="900" b="1" baseline="0"/>
            <a:t>AUXILIAR CONTABLE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6023312-A51E-41F3-A3F8-FB110E3B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C1AB3-8897-4019-A71E-91434985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3000375</xdr:colOff>
      <xdr:row>61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907730A-2929-4090-BEE4-0B93E7926C3F}"/>
            </a:ext>
          </a:extLst>
        </xdr:cNvPr>
        <xdr:cNvSpPr txBox="1"/>
      </xdr:nvSpPr>
      <xdr:spPr>
        <a:xfrm>
          <a:off x="0" y="101727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54</xdr:row>
      <xdr:rowOff>0</xdr:rowOff>
    </xdr:from>
    <xdr:to>
      <xdr:col>4</xdr:col>
      <xdr:colOff>904875</xdr:colOff>
      <xdr:row>61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F2CED07-D3E2-4612-8670-BE396940E6EF}"/>
            </a:ext>
          </a:extLst>
        </xdr:cNvPr>
        <xdr:cNvSpPr txBox="1"/>
      </xdr:nvSpPr>
      <xdr:spPr>
        <a:xfrm>
          <a:off x="4524375" y="101727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BA5FAE-5C44-439E-AE04-80B10C3FD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3000375</xdr:colOff>
      <xdr:row>51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18BEEAC-9318-4A7F-ADB2-C7B9E7D0FA29}"/>
            </a:ext>
          </a:extLst>
        </xdr:cNvPr>
        <xdr:cNvSpPr txBox="1"/>
      </xdr:nvSpPr>
      <xdr:spPr>
        <a:xfrm>
          <a:off x="0" y="7029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1009650</xdr:colOff>
      <xdr:row>44</xdr:row>
      <xdr:rowOff>19050</xdr:rowOff>
    </xdr:from>
    <xdr:to>
      <xdr:col>5</xdr:col>
      <xdr:colOff>866775</xdr:colOff>
      <xdr:row>51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99C8E7C-549D-4C8F-A14C-7F2A81D18031}"/>
            </a:ext>
          </a:extLst>
        </xdr:cNvPr>
        <xdr:cNvSpPr txBox="1"/>
      </xdr:nvSpPr>
      <xdr:spPr>
        <a:xfrm>
          <a:off x="5819775" y="70485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workbookViewId="0">
      <selection activeCell="J39" sqref="J3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6" t="s">
        <v>131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3">
        <f>+B6+B7+B8+B9+B10+B11+B12</f>
        <v>1655233.44</v>
      </c>
      <c r="C5" s="43">
        <f>+C6+C7+C8+C9+C10+C11+C12</f>
        <v>151000</v>
      </c>
      <c r="D5" s="43">
        <f>+B5+C5</f>
        <v>1806233.44</v>
      </c>
      <c r="E5" s="43">
        <f>+E6+E7+E8+E9+E10+E11+E12</f>
        <v>1393930.1500000001</v>
      </c>
      <c r="F5" s="43">
        <f>+F6+F7+F8+F9+F10+F11+F12</f>
        <v>1375744.71</v>
      </c>
      <c r="G5" s="43">
        <f>+D5-E5</f>
        <v>412303.2899999998</v>
      </c>
    </row>
    <row r="6" spans="1:7" x14ac:dyDescent="0.2">
      <c r="A6" s="38" t="s">
        <v>11</v>
      </c>
      <c r="B6" s="6">
        <v>1221663.08</v>
      </c>
      <c r="C6" s="6">
        <v>151000</v>
      </c>
      <c r="D6" s="6">
        <f>+B6+C6</f>
        <v>1372663.08</v>
      </c>
      <c r="E6" s="6">
        <v>1044120.13</v>
      </c>
      <c r="F6" s="6">
        <v>1044120.13</v>
      </c>
      <c r="G6" s="6">
        <f>+D6-E6</f>
        <v>328542.95000000007</v>
      </c>
    </row>
    <row r="7" spans="1:7" x14ac:dyDescent="0.2">
      <c r="A7" s="38" t="s">
        <v>12</v>
      </c>
      <c r="B7" s="6">
        <v>0</v>
      </c>
      <c r="C7" s="6">
        <v>0</v>
      </c>
      <c r="D7" s="6">
        <f t="shared" ref="D7:D12" si="0">+B7+C7</f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38" t="s">
        <v>13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38" t="s">
        <v>14</v>
      </c>
      <c r="B9" s="6">
        <v>143318.46</v>
      </c>
      <c r="C9" s="6">
        <v>0</v>
      </c>
      <c r="D9" s="6">
        <f t="shared" si="0"/>
        <v>143318.46</v>
      </c>
      <c r="E9" s="6">
        <v>129716.46</v>
      </c>
      <c r="F9" s="6">
        <v>111531.01</v>
      </c>
      <c r="G9" s="6">
        <f t="shared" si="1"/>
        <v>13601.999999999985</v>
      </c>
    </row>
    <row r="10" spans="1:7" x14ac:dyDescent="0.2">
      <c r="A10" s="38" t="s">
        <v>15</v>
      </c>
      <c r="B10" s="6">
        <v>31013.16</v>
      </c>
      <c r="C10" s="6">
        <v>0</v>
      </c>
      <c r="D10" s="6">
        <f t="shared" si="0"/>
        <v>31013.16</v>
      </c>
      <c r="E10" s="6">
        <v>8206.5</v>
      </c>
      <c r="F10" s="6">
        <v>8206.5</v>
      </c>
      <c r="G10" s="6">
        <f t="shared" si="1"/>
        <v>22806.66</v>
      </c>
    </row>
    <row r="11" spans="1:7" x14ac:dyDescent="0.2">
      <c r="A11" s="38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8" t="s">
        <v>17</v>
      </c>
      <c r="B12" s="6">
        <v>259238.74</v>
      </c>
      <c r="C12" s="6">
        <v>0</v>
      </c>
      <c r="D12" s="6">
        <f t="shared" si="0"/>
        <v>259238.74</v>
      </c>
      <c r="E12" s="6">
        <v>211887.06</v>
      </c>
      <c r="F12" s="6">
        <v>211887.07</v>
      </c>
      <c r="G12" s="6">
        <f t="shared" si="1"/>
        <v>47351.679999999993</v>
      </c>
    </row>
    <row r="13" spans="1:7" x14ac:dyDescent="0.2">
      <c r="A13" s="41" t="s">
        <v>127</v>
      </c>
      <c r="B13" s="42">
        <f>+B14+B15+B16+B17+B18+B19+B20+B21+B22</f>
        <v>94698.72</v>
      </c>
      <c r="C13" s="42">
        <f>+C14+C15+C16+C17+C18+C19+C20+C21+C22</f>
        <v>35514.17</v>
      </c>
      <c r="D13" s="42">
        <f>+B13+C13</f>
        <v>130212.89</v>
      </c>
      <c r="E13" s="42">
        <f>+E14+E15+E16+E17+E18+E19+E20+E21+E22</f>
        <v>93899.47</v>
      </c>
      <c r="F13" s="42">
        <f>+F14+F15+F16+F17+F18+F19+F20+F21+F22</f>
        <v>93454.47</v>
      </c>
      <c r="G13" s="42">
        <f>+D13-E13</f>
        <v>36313.42</v>
      </c>
    </row>
    <row r="14" spans="1:7" x14ac:dyDescent="0.2">
      <c r="A14" s="38" t="s">
        <v>18</v>
      </c>
      <c r="B14" s="6">
        <v>50826.17</v>
      </c>
      <c r="C14" s="6">
        <v>2832.52</v>
      </c>
      <c r="D14" s="44">
        <f>+B14+C14</f>
        <v>53658.689999999995</v>
      </c>
      <c r="E14" s="6">
        <v>40674.769999999997</v>
      </c>
      <c r="F14" s="6">
        <v>40673.769999999997</v>
      </c>
      <c r="G14" s="6">
        <f>+D14-E14</f>
        <v>12983.919999999998</v>
      </c>
    </row>
    <row r="15" spans="1:7" x14ac:dyDescent="0.2">
      <c r="A15" s="38" t="s">
        <v>19</v>
      </c>
      <c r="B15" s="6">
        <v>1000</v>
      </c>
      <c r="C15" s="6">
        <v>0</v>
      </c>
      <c r="D15" s="44">
        <f t="shared" ref="D15:D22" si="2">+B15+C15</f>
        <v>1000</v>
      </c>
      <c r="E15" s="6">
        <v>620.6</v>
      </c>
      <c r="F15" s="6">
        <v>620.6</v>
      </c>
      <c r="G15" s="6">
        <f t="shared" ref="G15:G22" si="3">+D15-E15</f>
        <v>379.4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2"/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38" t="s">
        <v>21</v>
      </c>
      <c r="B17" s="6">
        <v>3500</v>
      </c>
      <c r="C17" s="6">
        <v>2000</v>
      </c>
      <c r="D17" s="6">
        <f t="shared" si="2"/>
        <v>5500</v>
      </c>
      <c r="E17" s="6">
        <v>414.01</v>
      </c>
      <c r="F17" s="6">
        <v>414.01</v>
      </c>
      <c r="G17" s="6">
        <f t="shared" si="3"/>
        <v>5085.99</v>
      </c>
    </row>
    <row r="18" spans="1:7" x14ac:dyDescent="0.2">
      <c r="A18" s="38" t="s">
        <v>22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8" t="s">
        <v>23</v>
      </c>
      <c r="B19" s="6">
        <v>29260.5</v>
      </c>
      <c r="C19" s="6">
        <v>423.8</v>
      </c>
      <c r="D19" s="6">
        <f t="shared" si="2"/>
        <v>29684.3</v>
      </c>
      <c r="E19" s="6">
        <v>26673.1</v>
      </c>
      <c r="F19" s="6">
        <v>26229.1</v>
      </c>
      <c r="G19" s="6">
        <f t="shared" si="3"/>
        <v>3011.2000000000007</v>
      </c>
    </row>
    <row r="20" spans="1:7" x14ac:dyDescent="0.2">
      <c r="A20" s="38" t="s">
        <v>24</v>
      </c>
      <c r="B20" s="6">
        <v>0</v>
      </c>
      <c r="C20" s="6">
        <v>5500</v>
      </c>
      <c r="D20" s="6">
        <f t="shared" si="2"/>
        <v>5500</v>
      </c>
      <c r="E20" s="6">
        <v>0</v>
      </c>
      <c r="F20" s="6">
        <v>0</v>
      </c>
      <c r="G20" s="6">
        <f t="shared" si="3"/>
        <v>5500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8" t="s">
        <v>26</v>
      </c>
      <c r="B22" s="6">
        <v>10112.049999999999</v>
      </c>
      <c r="C22" s="6">
        <v>24757.85</v>
      </c>
      <c r="D22" s="6">
        <f t="shared" si="2"/>
        <v>34869.899999999994</v>
      </c>
      <c r="E22" s="6">
        <v>25516.99</v>
      </c>
      <c r="F22" s="6">
        <v>25516.99</v>
      </c>
      <c r="G22" s="6">
        <f t="shared" si="3"/>
        <v>9352.9099999999926</v>
      </c>
    </row>
    <row r="23" spans="1:7" x14ac:dyDescent="0.2">
      <c r="A23" s="41" t="s">
        <v>27</v>
      </c>
      <c r="B23" s="42">
        <f>+B24+B25+B26+B27+B28+B29+B30+B31+B32</f>
        <v>317114.71000000002</v>
      </c>
      <c r="C23" s="42">
        <f>+C24+C25+C26+C27+C28+C29+C30+C31+C32</f>
        <v>60531.18</v>
      </c>
      <c r="D23" s="42">
        <f>+B23+C23</f>
        <v>377645.89</v>
      </c>
      <c r="E23" s="42">
        <f>+E24+E25+E26+E27+E28+E29+E30+E31+E32</f>
        <v>323101.32000000007</v>
      </c>
      <c r="F23" s="42">
        <f>+F24+F25+F26+F27+F28+F29+F30+F31+F32</f>
        <v>318388.69000000006</v>
      </c>
      <c r="G23" s="42">
        <f>+D23-E23</f>
        <v>54544.569999999949</v>
      </c>
    </row>
    <row r="24" spans="1:7" x14ac:dyDescent="0.2">
      <c r="A24" s="38" t="s">
        <v>28</v>
      </c>
      <c r="B24" s="6">
        <v>34200</v>
      </c>
      <c r="C24" s="6">
        <v>66</v>
      </c>
      <c r="D24" s="6">
        <f>+B24+C24</f>
        <v>34266</v>
      </c>
      <c r="E24" s="6">
        <v>20989</v>
      </c>
      <c r="F24" s="6">
        <v>20989</v>
      </c>
      <c r="G24" s="6">
        <f>+D24-E24</f>
        <v>13277</v>
      </c>
    </row>
    <row r="25" spans="1:7" x14ac:dyDescent="0.2">
      <c r="A25" s="38" t="s">
        <v>29</v>
      </c>
      <c r="B25" s="6">
        <v>192569.28</v>
      </c>
      <c r="C25" s="6">
        <v>9628.44</v>
      </c>
      <c r="D25" s="44">
        <f>+B25+C25</f>
        <v>202197.72</v>
      </c>
      <c r="E25" s="6">
        <v>202197.72</v>
      </c>
      <c r="F25" s="6">
        <v>202197.72</v>
      </c>
      <c r="G25" s="6">
        <f t="shared" ref="G25:G31" si="4">+D25-E25</f>
        <v>0</v>
      </c>
    </row>
    <row r="26" spans="1:7" x14ac:dyDescent="0.2">
      <c r="A26" s="38" t="s">
        <v>30</v>
      </c>
      <c r="B26" s="6">
        <v>22827.9</v>
      </c>
      <c r="C26" s="6">
        <v>9436.74</v>
      </c>
      <c r="D26" s="44">
        <f t="shared" ref="D26:D32" si="5">+B26+C26</f>
        <v>32264.639999999999</v>
      </c>
      <c r="E26" s="6">
        <v>23400.74</v>
      </c>
      <c r="F26" s="6">
        <v>23400.74</v>
      </c>
      <c r="G26" s="6">
        <f t="shared" si="4"/>
        <v>8863.8999999999978</v>
      </c>
    </row>
    <row r="27" spans="1:7" x14ac:dyDescent="0.2">
      <c r="A27" s="38" t="s">
        <v>31</v>
      </c>
      <c r="B27" s="6">
        <v>1500</v>
      </c>
      <c r="C27" s="6">
        <v>896</v>
      </c>
      <c r="D27" s="6">
        <f t="shared" si="5"/>
        <v>2396</v>
      </c>
      <c r="E27" s="6">
        <v>2307.8000000000002</v>
      </c>
      <c r="F27" s="6">
        <v>2307.8000000000002</v>
      </c>
      <c r="G27" s="6">
        <f t="shared" si="4"/>
        <v>88.199999999999818</v>
      </c>
    </row>
    <row r="28" spans="1:7" x14ac:dyDescent="0.2">
      <c r="A28" s="38" t="s">
        <v>32</v>
      </c>
      <c r="B28" s="6">
        <v>9930.35</v>
      </c>
      <c r="C28" s="6">
        <v>17913.650000000001</v>
      </c>
      <c r="D28" s="6">
        <f t="shared" si="5"/>
        <v>27844</v>
      </c>
      <c r="E28" s="6">
        <v>23042.560000000001</v>
      </c>
      <c r="F28" s="6">
        <v>23042.560000000001</v>
      </c>
      <c r="G28" s="6">
        <f t="shared" si="4"/>
        <v>4801.4399999999987</v>
      </c>
    </row>
    <row r="29" spans="1:7" x14ac:dyDescent="0.2">
      <c r="A29" s="38" t="s">
        <v>33</v>
      </c>
      <c r="B29" s="6">
        <v>2330.7199999999998</v>
      </c>
      <c r="C29" s="6">
        <v>0</v>
      </c>
      <c r="D29" s="6">
        <f t="shared" si="5"/>
        <v>2330.7199999999998</v>
      </c>
      <c r="E29" s="6">
        <v>0</v>
      </c>
      <c r="F29" s="6">
        <v>0</v>
      </c>
      <c r="G29" s="6">
        <f t="shared" si="4"/>
        <v>2330.7199999999998</v>
      </c>
    </row>
    <row r="30" spans="1:7" x14ac:dyDescent="0.2">
      <c r="A30" s="38" t="s">
        <v>34</v>
      </c>
      <c r="B30" s="6">
        <v>3835.14</v>
      </c>
      <c r="C30" s="6">
        <v>7700</v>
      </c>
      <c r="D30" s="6">
        <f t="shared" si="5"/>
        <v>11535.14</v>
      </c>
      <c r="E30" s="6">
        <v>8949.7099999999991</v>
      </c>
      <c r="F30" s="6">
        <v>8949.7099999999991</v>
      </c>
      <c r="G30" s="6">
        <f t="shared" si="4"/>
        <v>2585.4300000000003</v>
      </c>
    </row>
    <row r="31" spans="1:7" x14ac:dyDescent="0.2">
      <c r="A31" s="38" t="s">
        <v>35</v>
      </c>
      <c r="B31" s="6">
        <v>6681.62</v>
      </c>
      <c r="C31" s="6">
        <f>12000+5000</f>
        <v>17000</v>
      </c>
      <c r="D31" s="6">
        <f t="shared" si="5"/>
        <v>23681.62</v>
      </c>
      <c r="E31" s="6">
        <v>10961.58</v>
      </c>
      <c r="F31" s="6">
        <v>10961.58</v>
      </c>
      <c r="G31" s="6">
        <f t="shared" si="4"/>
        <v>12720.039999999999</v>
      </c>
    </row>
    <row r="32" spans="1:7" x14ac:dyDescent="0.2">
      <c r="A32" s="38" t="s">
        <v>36</v>
      </c>
      <c r="B32" s="6">
        <v>43239.7</v>
      </c>
      <c r="C32" s="6">
        <v>-2109.65</v>
      </c>
      <c r="D32" s="6">
        <f t="shared" si="5"/>
        <v>41130.049999999996</v>
      </c>
      <c r="E32" s="6">
        <v>31252.21</v>
      </c>
      <c r="F32" s="6">
        <v>26539.58</v>
      </c>
      <c r="G32" s="6">
        <f>+D32-E32</f>
        <v>9877.8399999999965</v>
      </c>
    </row>
    <row r="33" spans="1:7" x14ac:dyDescent="0.2">
      <c r="A33" s="41" t="s">
        <v>128</v>
      </c>
      <c r="B33" s="42">
        <f>+B34+B35+B36+B37+B38+B39+B40+B41+B42</f>
        <v>519.75</v>
      </c>
      <c r="C33" s="42">
        <f>+E33</f>
        <v>0</v>
      </c>
      <c r="D33" s="42">
        <f>+B33+C33</f>
        <v>519.75</v>
      </c>
      <c r="E33" s="42">
        <f>+E34+E35+E36+E37+E38+E39+E40+E41+E42</f>
        <v>0</v>
      </c>
      <c r="F33" s="42">
        <f>+F34+F35+F36+F37+F38+F39+F40+F41+F42</f>
        <v>0</v>
      </c>
      <c r="G33" s="42">
        <f>+D33-E33</f>
        <v>519.75</v>
      </c>
    </row>
    <row r="34" spans="1:7" x14ac:dyDescent="0.2">
      <c r="A34" s="38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>+D34-E34</f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ref="D35:D42" si="6">+B35+C35</f>
        <v>0</v>
      </c>
      <c r="E35" s="6">
        <v>0</v>
      </c>
      <c r="F35" s="6">
        <v>0</v>
      </c>
      <c r="G35" s="6">
        <f t="shared" ref="G35:G42" si="7">+D35-E35</f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38" t="s">
        <v>40</v>
      </c>
      <c r="B37" s="6">
        <v>519.75</v>
      </c>
      <c r="C37" s="6">
        <v>0</v>
      </c>
      <c r="D37" s="6">
        <f t="shared" si="6"/>
        <v>519.75</v>
      </c>
      <c r="E37" s="6">
        <v>0</v>
      </c>
      <c r="F37" s="6">
        <v>0</v>
      </c>
      <c r="G37" s="6">
        <f t="shared" si="7"/>
        <v>519.75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6"/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41" t="s">
        <v>129</v>
      </c>
      <c r="B43" s="42">
        <f>+B44+B45+B46+B47+B48+B49+B50+B51+B52</f>
        <v>232558.97999999998</v>
      </c>
      <c r="C43" s="42">
        <f>+C44+C45+C46+C47+C48+C49+C50+C51+C52</f>
        <v>119896.47</v>
      </c>
      <c r="D43" s="42">
        <f>+B43+C43</f>
        <v>352455.44999999995</v>
      </c>
      <c r="E43" s="42">
        <f>+E44+E45+E46+E47+E48+E49+E50+E51+E52</f>
        <v>179635.12</v>
      </c>
      <c r="F43" s="42">
        <f>+F44+F45+F46+F47+F48+F49+F50+F51+F52</f>
        <v>179635.12</v>
      </c>
      <c r="G43" s="42">
        <f>+D43-E43</f>
        <v>172820.32999999996</v>
      </c>
    </row>
    <row r="44" spans="1:7" x14ac:dyDescent="0.2">
      <c r="A44" s="38" t="s">
        <v>46</v>
      </c>
      <c r="B44" s="6">
        <v>165361.4</v>
      </c>
      <c r="C44" s="6">
        <v>106896.47</v>
      </c>
      <c r="D44" s="6">
        <f>+B44+C44</f>
        <v>272257.87</v>
      </c>
      <c r="E44" s="6">
        <v>167941.16</v>
      </c>
      <c r="F44" s="6">
        <v>167941.16</v>
      </c>
      <c r="G44" s="6">
        <f>+D44-E44</f>
        <v>104316.70999999999</v>
      </c>
    </row>
    <row r="45" spans="1:7" x14ac:dyDescent="0.2">
      <c r="A45" s="38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ref="G45:G51" si="8">+D45-E45</f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8"/>
        <v>0</v>
      </c>
    </row>
    <row r="47" spans="1:7" x14ac:dyDescent="0.2">
      <c r="A47" s="38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8"/>
        <v>0</v>
      </c>
    </row>
    <row r="48" spans="1:7" x14ac:dyDescent="0.2">
      <c r="A48" s="38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8"/>
        <v>0</v>
      </c>
    </row>
    <row r="49" spans="1:7" x14ac:dyDescent="0.2">
      <c r="A49" s="38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8"/>
        <v>0</v>
      </c>
    </row>
    <row r="50" spans="1:7" x14ac:dyDescent="0.2">
      <c r="A50" s="38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8"/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8"/>
        <v>0</v>
      </c>
    </row>
    <row r="52" spans="1:7" x14ac:dyDescent="0.2">
      <c r="A52" s="38" t="s">
        <v>54</v>
      </c>
      <c r="B52" s="6">
        <v>67197.58</v>
      </c>
      <c r="C52" s="6">
        <v>13000</v>
      </c>
      <c r="D52" s="6">
        <f>+B52+C52</f>
        <v>80197.58</v>
      </c>
      <c r="E52" s="6">
        <v>11693.96</v>
      </c>
      <c r="F52" s="6">
        <v>11693.96</v>
      </c>
      <c r="G52" s="6">
        <f>+D52-E52</f>
        <v>68503.62</v>
      </c>
    </row>
    <row r="53" spans="1:7" x14ac:dyDescent="0.2">
      <c r="A53" s="41" t="s">
        <v>55</v>
      </c>
      <c r="B53" s="42">
        <f>+B54+B55+B56</f>
        <v>0</v>
      </c>
      <c r="C53" s="42">
        <f>+C54+C55+C56</f>
        <v>0</v>
      </c>
      <c r="D53" s="42">
        <f>+B53+C53</f>
        <v>0</v>
      </c>
      <c r="E53" s="42">
        <f>+C53+D53</f>
        <v>0</v>
      </c>
      <c r="F53" s="42">
        <f>+D53+E53</f>
        <v>0</v>
      </c>
      <c r="G53" s="42">
        <f>+D53-E53</f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f>+B54+C54</f>
        <v>0</v>
      </c>
      <c r="E54" s="6">
        <v>0</v>
      </c>
      <c r="F54" s="6">
        <v>0</v>
      </c>
      <c r="G54" s="6">
        <f>+D54-E54</f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f t="shared" ref="D55:D56" si="9">+B55+C55</f>
        <v>0</v>
      </c>
      <c r="E55" s="6">
        <v>0</v>
      </c>
      <c r="F55" s="6">
        <v>0</v>
      </c>
      <c r="G55" s="6">
        <f t="shared" ref="G55:G56" si="10">+D55-E55</f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9"/>
        <v>0</v>
      </c>
      <c r="E56" s="6">
        <v>0</v>
      </c>
      <c r="F56" s="6">
        <v>0</v>
      </c>
      <c r="G56" s="6">
        <f t="shared" si="10"/>
        <v>0</v>
      </c>
    </row>
    <row r="57" spans="1:7" x14ac:dyDescent="0.2">
      <c r="A57" s="41" t="s">
        <v>125</v>
      </c>
      <c r="B57" s="42">
        <f>+B58+B59+B60+B61+B62+B63+B64</f>
        <v>0</v>
      </c>
      <c r="C57" s="42">
        <f>+C58+C59+C60+C61+C62+C63+C64</f>
        <v>0</v>
      </c>
      <c r="D57" s="42">
        <f>+B57+C57</f>
        <v>0</v>
      </c>
      <c r="E57" s="42">
        <f>+E58+E59+E60+E61+E62+E63+E64</f>
        <v>0</v>
      </c>
      <c r="F57" s="42">
        <f>+F58+F59+F60+F61+F62+F63+F64</f>
        <v>0</v>
      </c>
      <c r="G57" s="42">
        <f>+D57-E57</f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>+B58+C58</f>
        <v>0</v>
      </c>
      <c r="E58" s="6">
        <v>0</v>
      </c>
      <c r="F58" s="6">
        <v>0</v>
      </c>
      <c r="G58" s="6">
        <f>+D58-E58</f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ref="D59:D64" si="11">+B59+C59</f>
        <v>0</v>
      </c>
      <c r="E59" s="6">
        <v>0</v>
      </c>
      <c r="F59" s="6">
        <v>0</v>
      </c>
      <c r="G59" s="6">
        <f t="shared" ref="G59:G64" si="12">+D59-E59</f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11"/>
        <v>0</v>
      </c>
      <c r="E60" s="6">
        <v>0</v>
      </c>
      <c r="F60" s="6">
        <v>0</v>
      </c>
      <c r="G60" s="6">
        <f t="shared" si="12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11"/>
        <v>0</v>
      </c>
      <c r="E61" s="6">
        <v>0</v>
      </c>
      <c r="F61" s="6">
        <v>0</v>
      </c>
      <c r="G61" s="6">
        <f t="shared" si="12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11"/>
        <v>0</v>
      </c>
      <c r="E62" s="6">
        <v>0</v>
      </c>
      <c r="F62" s="6">
        <v>0</v>
      </c>
      <c r="G62" s="6">
        <f t="shared" si="12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11"/>
        <v>0</v>
      </c>
      <c r="E63" s="6">
        <v>0</v>
      </c>
      <c r="F63" s="6">
        <v>0</v>
      </c>
      <c r="G63" s="6">
        <f t="shared" si="12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11"/>
        <v>0</v>
      </c>
      <c r="E64" s="6">
        <v>0</v>
      </c>
      <c r="F64" s="6">
        <v>0</v>
      </c>
      <c r="G64" s="6">
        <f t="shared" si="12"/>
        <v>0</v>
      </c>
    </row>
    <row r="65" spans="1:7" x14ac:dyDescent="0.2">
      <c r="A65" s="41" t="s">
        <v>126</v>
      </c>
      <c r="B65" s="42">
        <f>+B66+B67+B68</f>
        <v>0</v>
      </c>
      <c r="C65" s="42">
        <f>+C66+C67+C68</f>
        <v>0</v>
      </c>
      <c r="D65" s="42">
        <f>+B65+C65</f>
        <v>0</v>
      </c>
      <c r="E65" s="42">
        <f>+E66+E67+E68</f>
        <v>0</v>
      </c>
      <c r="F65" s="42">
        <f>+F66+F67+F68</f>
        <v>0</v>
      </c>
      <c r="G65" s="42">
        <f>+D65-E65</f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>+B66+C66</f>
        <v>0</v>
      </c>
      <c r="E66" s="6">
        <v>0</v>
      </c>
      <c r="F66" s="6">
        <v>0</v>
      </c>
      <c r="G66" s="6">
        <f>+D66-E66</f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ref="D67:D68" si="13">+B67+C67</f>
        <v>0</v>
      </c>
      <c r="E67" s="6">
        <v>0</v>
      </c>
      <c r="F67" s="6">
        <v>0</v>
      </c>
      <c r="G67" s="6">
        <f t="shared" ref="G67:G68" si="14">+D67-E67</f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13"/>
        <v>0</v>
      </c>
      <c r="E68" s="6">
        <v>0</v>
      </c>
      <c r="F68" s="6">
        <v>0</v>
      </c>
      <c r="G68" s="6">
        <f t="shared" si="14"/>
        <v>0</v>
      </c>
    </row>
    <row r="69" spans="1:7" x14ac:dyDescent="0.2">
      <c r="A69" s="41" t="s">
        <v>69</v>
      </c>
      <c r="B69" s="42">
        <f>+B70+B71+B72+B73+B74+B75+B76</f>
        <v>0</v>
      </c>
      <c r="C69" s="42">
        <f>+C70+C71+C72+C73+C74+C75+C76</f>
        <v>0</v>
      </c>
      <c r="D69" s="42">
        <f>++B69+C69</f>
        <v>0</v>
      </c>
      <c r="E69" s="42">
        <f>+E70+E71+E72+E73+E74+E75+E76</f>
        <v>0</v>
      </c>
      <c r="F69" s="42">
        <f>+F70+F71+F72+F73+F74+F75+F76</f>
        <v>0</v>
      </c>
      <c r="G69" s="42">
        <f>+D69-E69</f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>+B70+C70</f>
        <v>0</v>
      </c>
      <c r="E70" s="6">
        <v>0</v>
      </c>
      <c r="F70" s="6">
        <v>0</v>
      </c>
      <c r="G70" s="6">
        <f>+D70-E70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ref="D71:D76" si="15">+B71+C71</f>
        <v>0</v>
      </c>
      <c r="E71" s="6">
        <v>0</v>
      </c>
      <c r="F71" s="6">
        <v>0</v>
      </c>
      <c r="G71" s="6">
        <f t="shared" ref="G71:G76" si="16">+D71-E71</f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15"/>
        <v>0</v>
      </c>
      <c r="E72" s="6">
        <v>0</v>
      </c>
      <c r="F72" s="6">
        <v>0</v>
      </c>
      <c r="G72" s="6">
        <f t="shared" si="16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15"/>
        <v>0</v>
      </c>
      <c r="E73" s="6">
        <v>0</v>
      </c>
      <c r="F73" s="6">
        <v>0</v>
      </c>
      <c r="G73" s="6">
        <f t="shared" si="16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15"/>
        <v>0</v>
      </c>
      <c r="E74" s="6">
        <v>0</v>
      </c>
      <c r="F74" s="6">
        <v>0</v>
      </c>
      <c r="G74" s="6">
        <f t="shared" si="16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15"/>
        <v>0</v>
      </c>
      <c r="E75" s="6">
        <v>0</v>
      </c>
      <c r="F75" s="6">
        <v>0</v>
      </c>
      <c r="G75" s="6">
        <f t="shared" si="16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15"/>
        <v>0</v>
      </c>
      <c r="E76" s="7">
        <v>0</v>
      </c>
      <c r="F76" s="7">
        <v>0</v>
      </c>
      <c r="G76" s="6">
        <f t="shared" si="16"/>
        <v>0</v>
      </c>
    </row>
    <row r="77" spans="1:7" x14ac:dyDescent="0.2">
      <c r="A77" s="40" t="s">
        <v>77</v>
      </c>
      <c r="B77" s="8">
        <f>+B5+B13+B23+B33+B43+B53+B57+B65+B69</f>
        <v>2300125.5999999996</v>
      </c>
      <c r="C77" s="8">
        <f>+C5+C13+C23+C33+C43+C53+C57+C65+C69</f>
        <v>366941.81999999995</v>
      </c>
      <c r="D77" s="8">
        <f>+C77+B77</f>
        <v>2667067.4199999995</v>
      </c>
      <c r="E77" s="8">
        <f>+E5+E13+E23+E33+E43+E53+E57+E65+E69</f>
        <v>1990566.06</v>
      </c>
      <c r="F77" s="8">
        <f>+F5+F13+F23+F33+F43+F53+F57+F65+F69</f>
        <v>1967222.9900000002</v>
      </c>
      <c r="G77" s="12">
        <f>+G5+G13+G23+G33+G43+G53+G57+G65+G69</f>
        <v>676501.35999999964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1496062992125984" right="0.11811023622047245" top="0.15748031496062992" bottom="0.35433070866141736" header="0.31496062992125984" footer="0.31496062992125984"/>
  <pageSetup scale="61" orientation="landscape" horizontalDpi="300" verticalDpi="300" r:id="rId1"/>
  <ignoredErrors>
    <ignoredError sqref="E33 E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showGridLines="0" workbookViewId="0">
      <selection activeCell="D8" sqref="D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132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2300125.6</v>
      </c>
      <c r="C6" s="6">
        <v>366941.82</v>
      </c>
      <c r="D6" s="6">
        <f>+B6+C6</f>
        <v>2667067.42</v>
      </c>
      <c r="E6" s="45">
        <v>1990566.06</v>
      </c>
      <c r="F6" s="45">
        <v>1967222.99</v>
      </c>
      <c r="G6" s="6">
        <f>+D6-E6</f>
        <v>676501.35999999987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/>
      <c r="C8" s="10"/>
      <c r="D8" s="10"/>
      <c r="E8" s="10"/>
      <c r="F8" s="10"/>
      <c r="G8" s="10"/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+B6</f>
        <v>2300125.6</v>
      </c>
      <c r="C16" s="8">
        <f>+C6</f>
        <v>366941.82</v>
      </c>
      <c r="D16" s="8">
        <f>+B16+C16</f>
        <v>2667067.42</v>
      </c>
      <c r="E16" s="8">
        <f>+E6</f>
        <v>1990566.06</v>
      </c>
      <c r="F16" s="8">
        <f>+F6</f>
        <v>1967222.99</v>
      </c>
      <c r="G16" s="8">
        <f>+D16-E16</f>
        <v>676501.35999999987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ignoredErrors>
    <ignoredError sqref="G6 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workbookViewId="0">
      <selection activeCell="F10" sqref="F10:F1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133</v>
      </c>
      <c r="B1" s="47"/>
      <c r="C1" s="47"/>
      <c r="D1" s="47"/>
      <c r="E1" s="47"/>
      <c r="F1" s="47"/>
      <c r="G1" s="48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9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0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130</v>
      </c>
      <c r="B7" s="6">
        <v>2300125.6</v>
      </c>
      <c r="C7" s="6">
        <v>366941.82</v>
      </c>
      <c r="D7" s="6">
        <f>+B7+C7</f>
        <v>2667067.42</v>
      </c>
      <c r="E7" s="45">
        <v>1990566.06</v>
      </c>
      <c r="F7" s="45">
        <v>1967222.99</v>
      </c>
      <c r="G7" s="6">
        <f>+D7-E7</f>
        <v>676501.35999999987</v>
      </c>
    </row>
    <row r="8" spans="1:7" x14ac:dyDescent="0.2">
      <c r="A8" s="31"/>
      <c r="B8" s="6"/>
      <c r="C8" s="6"/>
      <c r="D8" s="6"/>
      <c r="E8" s="6"/>
      <c r="F8" s="6"/>
      <c r="G8" s="6"/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6"/>
      <c r="C10" s="6"/>
      <c r="D10" s="6"/>
      <c r="E10" s="6"/>
      <c r="F10" s="6"/>
      <c r="G10" s="6"/>
    </row>
    <row r="11" spans="1:7" x14ac:dyDescent="0.2">
      <c r="A11" s="31"/>
      <c r="B11" s="6"/>
      <c r="C11" s="6"/>
      <c r="D11" s="6"/>
      <c r="E11" s="6"/>
      <c r="F11" s="6"/>
      <c r="G11" s="6"/>
    </row>
    <row r="12" spans="1:7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6"/>
      <c r="C13" s="6"/>
      <c r="D13" s="6"/>
      <c r="E13" s="6"/>
      <c r="F13" s="6"/>
      <c r="G13" s="6"/>
    </row>
    <row r="14" spans="1:7" x14ac:dyDescent="0.2">
      <c r="A14" s="31"/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8">
        <f>+B7</f>
        <v>2300125.6</v>
      </c>
      <c r="C16" s="8">
        <f>+C7</f>
        <v>366941.82</v>
      </c>
      <c r="D16" s="8">
        <f>+B16+C16</f>
        <v>2667067.42</v>
      </c>
      <c r="E16" s="8">
        <f>+E7</f>
        <v>1990566.06</v>
      </c>
      <c r="F16" s="8">
        <f>+F7</f>
        <v>1967222.99</v>
      </c>
      <c r="G16" s="8">
        <f>+D16-E16</f>
        <v>676501.35999999987</v>
      </c>
    </row>
    <row r="19" spans="1:7" ht="45" customHeight="1" x14ac:dyDescent="0.2">
      <c r="A19" s="46" t="s">
        <v>123</v>
      </c>
      <c r="B19" s="47"/>
      <c r="C19" s="47"/>
      <c r="D19" s="47"/>
      <c r="E19" s="47"/>
      <c r="F19" s="47"/>
      <c r="G19" s="48"/>
    </row>
    <row r="21" spans="1:7" x14ac:dyDescent="0.2">
      <c r="A21" s="24"/>
      <c r="B21" s="27" t="s">
        <v>0</v>
      </c>
      <c r="C21" s="28"/>
      <c r="D21" s="28"/>
      <c r="E21" s="28"/>
      <c r="F21" s="29"/>
      <c r="G21" s="49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0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81</v>
      </c>
      <c r="B25" s="17"/>
      <c r="C25" s="17"/>
      <c r="D25" s="17"/>
      <c r="E25" s="17"/>
      <c r="F25" s="17"/>
      <c r="G25" s="17"/>
    </row>
    <row r="26" spans="1:7" x14ac:dyDescent="0.2">
      <c r="A26" s="31" t="s">
        <v>82</v>
      </c>
      <c r="B26" s="17"/>
      <c r="C26" s="17"/>
      <c r="D26" s="17"/>
      <c r="E26" s="17"/>
      <c r="F26" s="17"/>
      <c r="G26" s="17"/>
    </row>
    <row r="27" spans="1:7" x14ac:dyDescent="0.2">
      <c r="A27" s="31" t="s">
        <v>83</v>
      </c>
      <c r="B27" s="17"/>
      <c r="C27" s="17"/>
      <c r="D27" s="17"/>
      <c r="E27" s="17"/>
      <c r="F27" s="17"/>
      <c r="G27" s="17"/>
    </row>
    <row r="28" spans="1:7" x14ac:dyDescent="0.2">
      <c r="A28" s="31" t="s">
        <v>84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6" t="s">
        <v>124</v>
      </c>
      <c r="B33" s="47"/>
      <c r="C33" s="47"/>
      <c r="D33" s="47"/>
      <c r="E33" s="47"/>
      <c r="F33" s="47"/>
      <c r="G33" s="48"/>
    </row>
    <row r="34" spans="1:7" x14ac:dyDescent="0.2">
      <c r="A34" s="24"/>
      <c r="B34" s="27" t="s">
        <v>0</v>
      </c>
      <c r="C34" s="28"/>
      <c r="D34" s="28"/>
      <c r="E34" s="28"/>
      <c r="F34" s="29"/>
      <c r="G34" s="49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0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85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86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87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88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89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90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91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/>
      <c r="C52" s="12"/>
      <c r="D52" s="12"/>
      <c r="E52" s="12"/>
      <c r="F52" s="12"/>
      <c r="G52" s="12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11811023622047245" right="0.11811023622047245" top="0.55118110236220474" bottom="0.55118110236220474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showGridLines="0" tabSelected="1" workbookViewId="0">
      <selection activeCell="F68" sqref="F6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134</v>
      </c>
      <c r="B1" s="51"/>
      <c r="C1" s="51"/>
      <c r="D1" s="51"/>
      <c r="E1" s="51"/>
      <c r="F1" s="51"/>
      <c r="G1" s="52"/>
    </row>
    <row r="2" spans="1:7" x14ac:dyDescent="0.2">
      <c r="A2" s="24"/>
      <c r="B2" s="27" t="s">
        <v>0</v>
      </c>
      <c r="C2" s="28"/>
      <c r="D2" s="28"/>
      <c r="E2" s="28"/>
      <c r="F2" s="29"/>
      <c r="G2" s="49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0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92</v>
      </c>
      <c r="B6" s="42">
        <f>+B7+B8+B9+B10+B11+B12+B13+B14</f>
        <v>2300125.6</v>
      </c>
      <c r="C6" s="42">
        <f>+C7+C8+C9+C10+C11+C12+C13+C14</f>
        <v>366941.82</v>
      </c>
      <c r="D6" s="42">
        <f>+B6+C6</f>
        <v>2667067.42</v>
      </c>
      <c r="E6" s="42">
        <f>+E7+E8+E9+E10+E11+E12+E13+E14</f>
        <v>1990566.06</v>
      </c>
      <c r="F6" s="42">
        <f>+F7+F8+F9+F10+F11+F12+F13+F14</f>
        <v>1967222.99</v>
      </c>
      <c r="G6" s="42">
        <f>+D6-E6</f>
        <v>676501.35999999987</v>
      </c>
    </row>
    <row r="7" spans="1:7" x14ac:dyDescent="0.2">
      <c r="A7" s="30" t="s">
        <v>93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30" t="s">
        <v>94</v>
      </c>
      <c r="B8" s="6">
        <v>0</v>
      </c>
      <c r="C8" s="6">
        <v>0</v>
      </c>
      <c r="D8" s="6">
        <f>+B8+C8</f>
        <v>0</v>
      </c>
      <c r="E8" s="6">
        <v>0</v>
      </c>
      <c r="F8" s="6">
        <v>0</v>
      </c>
      <c r="G8" s="6">
        <f>+D8-E8</f>
        <v>0</v>
      </c>
    </row>
    <row r="9" spans="1:7" x14ac:dyDescent="0.2">
      <c r="A9" s="30" t="s">
        <v>95</v>
      </c>
      <c r="B9" s="6">
        <v>2300125.6</v>
      </c>
      <c r="C9" s="6">
        <v>366941.82</v>
      </c>
      <c r="D9" s="6">
        <f>+B9+C9</f>
        <v>2667067.42</v>
      </c>
      <c r="E9" s="45">
        <v>1990566.06</v>
      </c>
      <c r="F9" s="45">
        <v>1967222.99</v>
      </c>
      <c r="G9" s="6">
        <f>+D9-E9</f>
        <v>676501.35999999987</v>
      </c>
    </row>
    <row r="10" spans="1:7" x14ac:dyDescent="0.2">
      <c r="A10" s="30" t="s">
        <v>96</v>
      </c>
      <c r="B10" s="6">
        <v>0</v>
      </c>
      <c r="C10" s="6">
        <v>0</v>
      </c>
      <c r="D10" s="6">
        <f t="shared" ref="D10:D14" si="0">+B10+C10</f>
        <v>0</v>
      </c>
      <c r="E10" s="6">
        <v>0</v>
      </c>
      <c r="F10" s="6">
        <v>0</v>
      </c>
      <c r="G10" s="6">
        <f t="shared" ref="G10:G14" si="1">+D10-E10</f>
        <v>0</v>
      </c>
    </row>
    <row r="11" spans="1:7" x14ac:dyDescent="0.2">
      <c r="A11" s="30" t="s">
        <v>97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0" t="s">
        <v>98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0" t="s">
        <v>99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100</v>
      </c>
      <c r="B16" s="42">
        <f>+B17+B18+B19+B20+B21+B22+B23</f>
        <v>0</v>
      </c>
      <c r="C16" s="42">
        <f>+C17+C18+C19+C20+C21+C22+C23</f>
        <v>0</v>
      </c>
      <c r="D16" s="42">
        <f>+B16+C16</f>
        <v>0</v>
      </c>
      <c r="E16" s="42">
        <f>+E17+E18+E19+E20+E21+E22+E23+E24</f>
        <v>0</v>
      </c>
      <c r="F16" s="42">
        <f>+F17+F18+F19+F20+F21+F22+F23+F24</f>
        <v>0</v>
      </c>
      <c r="G16" s="42">
        <f>+D16-E16</f>
        <v>0</v>
      </c>
    </row>
    <row r="17" spans="1:7" x14ac:dyDescent="0.2">
      <c r="A17" s="30" t="s">
        <v>101</v>
      </c>
      <c r="B17" s="6">
        <v>0</v>
      </c>
      <c r="C17" s="6">
        <v>0</v>
      </c>
      <c r="D17" s="6">
        <f t="shared" ref="D17:D23" si="2">+B17+C17</f>
        <v>0</v>
      </c>
      <c r="E17" s="6">
        <v>0</v>
      </c>
      <c r="F17" s="6">
        <v>0</v>
      </c>
      <c r="G17" s="6">
        <f t="shared" ref="G17:G23" si="3">+D17-E17</f>
        <v>0</v>
      </c>
    </row>
    <row r="18" spans="1:7" x14ac:dyDescent="0.2">
      <c r="A18" s="30" t="s">
        <v>102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30" t="s">
        <v>103</v>
      </c>
      <c r="B19" s="6">
        <v>0</v>
      </c>
      <c r="C19" s="6">
        <v>0</v>
      </c>
      <c r="D19" s="6">
        <f t="shared" si="2"/>
        <v>0</v>
      </c>
      <c r="E19" s="6">
        <v>0</v>
      </c>
      <c r="F19" s="6">
        <v>0</v>
      </c>
      <c r="G19" s="6">
        <f t="shared" si="3"/>
        <v>0</v>
      </c>
    </row>
    <row r="20" spans="1:7" x14ac:dyDescent="0.2">
      <c r="A20" s="30" t="s">
        <v>104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3"/>
        <v>0</v>
      </c>
    </row>
    <row r="21" spans="1:7" x14ac:dyDescent="0.2">
      <c r="A21" s="30" t="s">
        <v>105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0" t="s">
        <v>106</v>
      </c>
      <c r="B22" s="6">
        <v>0</v>
      </c>
      <c r="C22" s="6">
        <v>0</v>
      </c>
      <c r="D22" s="6">
        <f t="shared" si="2"/>
        <v>0</v>
      </c>
      <c r="E22" s="6">
        <v>0</v>
      </c>
      <c r="F22" s="6">
        <v>0</v>
      </c>
      <c r="G22" s="6">
        <f t="shared" si="3"/>
        <v>0</v>
      </c>
    </row>
    <row r="23" spans="1:7" x14ac:dyDescent="0.2">
      <c r="A23" s="30" t="s">
        <v>107</v>
      </c>
      <c r="B23" s="6">
        <v>0</v>
      </c>
      <c r="C23" s="6">
        <v>0</v>
      </c>
      <c r="D23" s="6">
        <f t="shared" si="2"/>
        <v>0</v>
      </c>
      <c r="E23" s="6">
        <v>0</v>
      </c>
      <c r="F23" s="6">
        <v>0</v>
      </c>
      <c r="G23" s="6">
        <f t="shared" si="3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108</v>
      </c>
      <c r="B25" s="42">
        <f>+B26+B27+B28+B29+B30+B31+B32+B33+B34</f>
        <v>0</v>
      </c>
      <c r="C25" s="42">
        <f>+C26+C27+C28+C29+C30+C31+C32+C33+C34</f>
        <v>0</v>
      </c>
      <c r="D25" s="42">
        <f>+B25+C25</f>
        <v>0</v>
      </c>
      <c r="E25" s="42">
        <f>+E26+E27+E28+E29+E30+E31+E32+E33+E34</f>
        <v>0</v>
      </c>
      <c r="F25" s="42">
        <f>+F26+F27+F28+F29+F30+F31+F32+F33+F34</f>
        <v>0</v>
      </c>
      <c r="G25" s="42">
        <f>+D25-E25</f>
        <v>0</v>
      </c>
    </row>
    <row r="26" spans="1:7" x14ac:dyDescent="0.2">
      <c r="A26" s="30" t="s">
        <v>109</v>
      </c>
      <c r="B26" s="6">
        <v>0</v>
      </c>
      <c r="C26" s="6">
        <v>0</v>
      </c>
      <c r="D26" s="6">
        <f t="shared" ref="D26:D34" si="4">+B26+C26</f>
        <v>0</v>
      </c>
      <c r="E26" s="6">
        <v>0</v>
      </c>
      <c r="F26" s="6">
        <v>0</v>
      </c>
      <c r="G26" s="6">
        <f t="shared" ref="G26:G34" si="5">+D26-E26</f>
        <v>0</v>
      </c>
    </row>
    <row r="27" spans="1:7" x14ac:dyDescent="0.2">
      <c r="A27" s="30" t="s">
        <v>110</v>
      </c>
      <c r="B27" s="6">
        <v>0</v>
      </c>
      <c r="C27" s="6">
        <v>0</v>
      </c>
      <c r="D27" s="6">
        <f t="shared" si="4"/>
        <v>0</v>
      </c>
      <c r="E27" s="6">
        <v>0</v>
      </c>
      <c r="F27" s="6">
        <v>0</v>
      </c>
      <c r="G27" s="6">
        <f t="shared" si="5"/>
        <v>0</v>
      </c>
    </row>
    <row r="28" spans="1:7" x14ac:dyDescent="0.2">
      <c r="A28" s="30" t="s">
        <v>111</v>
      </c>
      <c r="B28" s="6">
        <v>0</v>
      </c>
      <c r="C28" s="6">
        <v>0</v>
      </c>
      <c r="D28" s="6">
        <f t="shared" si="4"/>
        <v>0</v>
      </c>
      <c r="E28" s="6">
        <v>0</v>
      </c>
      <c r="F28" s="6">
        <v>0</v>
      </c>
      <c r="G28" s="6">
        <f t="shared" si="5"/>
        <v>0</v>
      </c>
    </row>
    <row r="29" spans="1:7" x14ac:dyDescent="0.2">
      <c r="A29" s="30" t="s">
        <v>112</v>
      </c>
      <c r="B29" s="6">
        <v>0</v>
      </c>
      <c r="C29" s="6">
        <v>0</v>
      </c>
      <c r="D29" s="6">
        <f t="shared" si="4"/>
        <v>0</v>
      </c>
      <c r="E29" s="6">
        <v>0</v>
      </c>
      <c r="F29" s="6">
        <v>0</v>
      </c>
      <c r="G29" s="6">
        <f t="shared" si="5"/>
        <v>0</v>
      </c>
    </row>
    <row r="30" spans="1:7" x14ac:dyDescent="0.2">
      <c r="A30" s="30" t="s">
        <v>113</v>
      </c>
      <c r="B30" s="6">
        <v>0</v>
      </c>
      <c r="C30" s="6">
        <v>0</v>
      </c>
      <c r="D30" s="6">
        <f t="shared" si="4"/>
        <v>0</v>
      </c>
      <c r="E30" s="6">
        <v>0</v>
      </c>
      <c r="F30" s="6">
        <v>0</v>
      </c>
      <c r="G30" s="6">
        <f t="shared" si="5"/>
        <v>0</v>
      </c>
    </row>
    <row r="31" spans="1:7" x14ac:dyDescent="0.2">
      <c r="A31" s="30" t="s">
        <v>114</v>
      </c>
      <c r="B31" s="6">
        <v>0</v>
      </c>
      <c r="C31" s="6">
        <v>0</v>
      </c>
      <c r="D31" s="6">
        <f t="shared" si="4"/>
        <v>0</v>
      </c>
      <c r="E31" s="6">
        <v>0</v>
      </c>
      <c r="F31" s="6">
        <v>0</v>
      </c>
      <c r="G31" s="6">
        <f t="shared" si="5"/>
        <v>0</v>
      </c>
    </row>
    <row r="32" spans="1:7" x14ac:dyDescent="0.2">
      <c r="A32" s="30" t="s">
        <v>115</v>
      </c>
      <c r="B32" s="6">
        <v>0</v>
      </c>
      <c r="C32" s="6">
        <v>0</v>
      </c>
      <c r="D32" s="6">
        <f t="shared" si="4"/>
        <v>0</v>
      </c>
      <c r="E32" s="6">
        <v>0</v>
      </c>
      <c r="F32" s="6">
        <v>0</v>
      </c>
      <c r="G32" s="6">
        <f t="shared" si="5"/>
        <v>0</v>
      </c>
    </row>
    <row r="33" spans="1:7" x14ac:dyDescent="0.2">
      <c r="A33" s="30" t="s">
        <v>116</v>
      </c>
      <c r="B33" s="6">
        <v>0</v>
      </c>
      <c r="C33" s="6">
        <v>0</v>
      </c>
      <c r="D33" s="6">
        <f t="shared" si="4"/>
        <v>0</v>
      </c>
      <c r="E33" s="6">
        <v>0</v>
      </c>
      <c r="F33" s="6">
        <v>0</v>
      </c>
      <c r="G33" s="6">
        <f t="shared" si="5"/>
        <v>0</v>
      </c>
    </row>
    <row r="34" spans="1:7" x14ac:dyDescent="0.2">
      <c r="A34" s="30" t="s">
        <v>117</v>
      </c>
      <c r="B34" s="6">
        <v>0</v>
      </c>
      <c r="C34" s="6">
        <v>0</v>
      </c>
      <c r="D34" s="6">
        <f t="shared" si="4"/>
        <v>0</v>
      </c>
      <c r="E34" s="6">
        <v>0</v>
      </c>
      <c r="F34" s="6">
        <v>0</v>
      </c>
      <c r="G34" s="6">
        <f t="shared" si="5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118</v>
      </c>
      <c r="B36" s="42">
        <f>+B37+B38+B39+B40</f>
        <v>0</v>
      </c>
      <c r="C36" s="42">
        <f>+C37+C38+C39+C40</f>
        <v>0</v>
      </c>
      <c r="D36" s="42">
        <f>+B36+C36</f>
        <v>0</v>
      </c>
      <c r="E36" s="42">
        <f>+E37+E38+E39+E40</f>
        <v>0</v>
      </c>
      <c r="F36" s="42">
        <f>+F37+F38+F39+F40</f>
        <v>0</v>
      </c>
      <c r="G36" s="42">
        <f>+D36-E36</f>
        <v>0</v>
      </c>
    </row>
    <row r="37" spans="1:7" x14ac:dyDescent="0.2">
      <c r="A37" s="30" t="s">
        <v>119</v>
      </c>
      <c r="B37" s="6">
        <v>0</v>
      </c>
      <c r="C37" s="6">
        <v>0</v>
      </c>
      <c r="D37" s="6">
        <f t="shared" ref="D37:D40" si="6">+B37+C37</f>
        <v>0</v>
      </c>
      <c r="E37" s="6">
        <v>0</v>
      </c>
      <c r="F37" s="6">
        <v>0</v>
      </c>
      <c r="G37" s="6">
        <f t="shared" ref="G37:G40" si="7">+D37-E37</f>
        <v>0</v>
      </c>
    </row>
    <row r="38" spans="1:7" ht="22.5" x14ac:dyDescent="0.2">
      <c r="A38" s="30" t="s">
        <v>120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30" t="s">
        <v>121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30" t="s">
        <v>122</v>
      </c>
      <c r="B40" s="6">
        <v>0</v>
      </c>
      <c r="C40" s="6">
        <v>0</v>
      </c>
      <c r="D40" s="6">
        <f t="shared" si="6"/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2300125.6</v>
      </c>
      <c r="C42" s="12">
        <f>+C6+C16+++++C25+C36</f>
        <v>366941.82</v>
      </c>
      <c r="D42" s="12">
        <f>+B42+C42</f>
        <v>2667067.42</v>
      </c>
      <c r="E42" s="12">
        <f>+E6+E16+E25++E36</f>
        <v>1990566.06</v>
      </c>
      <c r="F42" s="12">
        <f>+F6+F16+F25+F36</f>
        <v>1967222.99</v>
      </c>
      <c r="G42" s="12">
        <f>+D42-E42</f>
        <v>676501.35999999987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scale="8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2024-01-23T19:13:48Z</cp:lastPrinted>
  <dcterms:created xsi:type="dcterms:W3CDTF">2014-02-10T03:37:14Z</dcterms:created>
  <dcterms:modified xsi:type="dcterms:W3CDTF">2024-01-23T19:56:53Z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