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47843E16-486D-4A17-B76A-4E7C16FDE018}" xr6:coauthVersionLast="47" xr6:coauthVersionMax="47" xr10:uidLastSave="{00000000-0000-0000-0000-000000000000}"/>
  <bookViews>
    <workbookView xWindow="0" yWindow="0" windowWidth="38400" windowHeight="2100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65" l="1"/>
  <c r="F37" i="65"/>
  <c r="F36" i="65"/>
  <c r="F47" i="65"/>
  <c r="F46" i="65"/>
  <c r="F45" i="65"/>
  <c r="F44" i="65"/>
  <c r="F43" i="65"/>
  <c r="F42" i="65"/>
  <c r="F41" i="65"/>
  <c r="F40" i="65"/>
  <c r="F39" i="65"/>
  <c r="C113" i="62"/>
  <c r="C133" i="62" s="1"/>
  <c r="C92" i="62"/>
  <c r="D92" i="62"/>
  <c r="C37" i="62"/>
  <c r="C28" i="62"/>
  <c r="D37" i="62" l="1"/>
  <c r="D28" i="62"/>
  <c r="C15" i="62"/>
  <c r="D15" i="62"/>
  <c r="F14" i="59"/>
  <c r="G14" i="59" s="1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<sst xmlns="http://schemas.openxmlformats.org/spreadsheetml/2006/main" count="919" uniqueCount="647">
  <si>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</si>
  <si>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</si>
  <si>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</si>
  <si>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</si>
  <si>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</si>
  <si>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</si>
  <si>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</si>
  <si>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</si>
  <si>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</si>
  <si>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</si>
  <si>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</si>
  <si>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</si>
  <si>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</si>
  <si>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</si>
  <si>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</si>
  <si>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</si>
  <si>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</si>
  <si>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</si>
  <si>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</si>
  <si>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</si>
  <si>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</si>
  <si>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</si>
  <si>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</si>
  <si>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</si>
  <si>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</si>
  <si>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</si>
  <si>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</si>
  <si>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</si>
  <si>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</si>
  <si>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</si>
  <si>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</si>
  <si>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</si>
  <si>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</si>
  <si>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</si>
  <si>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</si>
  <si>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</si>
  <si>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</si>
  <si>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</si>
  <si>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</si>
  <si>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</si>
  <si>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</si>
  <si>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</si>
  <si>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</si>
  <si>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</si>
  <si>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</si>
  <si>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</si>
  <si>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</si>
  <si>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</si>
  <si>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</si>
  <si>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</si>
  <si>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</si>
  <si>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</si>
  <si>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</si>
  <si>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</si>
  <si>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</si>
  <si>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</si>
  <si>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</si>
  <si>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</si>
  <si>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</si>
  <si>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</si>
  <si>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</si>
  <si>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</si>
  <si>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</si>
  <si>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</si>
  <si>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</si>
  <si>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</si>
  <si>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</si>
  <si>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</si>
  <si>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</si>
  <si>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</si>
  <si>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</si>
  <si>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</si>
  <si>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</si>
  <si>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</si>
  <si>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</si>
  <si>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</si>
  <si>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</si>
  <si>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</si>
  <si>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</si>
  <si>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</si>
  <si>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</si>
  <si>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</si>
  <si>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</si>
  <si>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</si>
  <si>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</si>
  <si>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</si>
  <si>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</si>
  <si>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</si>
  <si>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</si>
  <si>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</si>
  <si>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</si>
  <si>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</si>
  <si>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</si>
  <si>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</si>
  <si>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</si>
  <si>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</si>
  <si>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</si>
  <si>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</si>
  <si>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</si>
  <si>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</si>
  <si>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</si>
  <si>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</si>
  <si>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</si>
  <si>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</si>
  <si>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</si>
  <si>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</si>
  <si>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</si>
  <si>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</si>
  <si>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</si>
  <si>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</si>
  <si>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</si>
  <si>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</si>
  <si>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</si>
  <si>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</si>
  <si>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</si>
  <si>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</si>
  <si>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</si>
  <si>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</si>
  <si>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</si>
  <si>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</si>
  <si>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</si>
  <si>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</si>
  <si>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</si>
  <si>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</si>
  <si>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</si>
  <si>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</si>
  <si>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</si>
  <si>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</si>
  <si>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</si>
  <si>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</si>
  <si>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</si>
  <si>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</si>
  <si>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</si>
  <si>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</si>
  <si>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</si>
  <si>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</si>
  <si>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</si>
  <si>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</si>
  <si>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</si>
  <si>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</si>
  <si>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</si>
  <si>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</si>
  <si>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</si>
  <si>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</si>
  <si>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</si>
  <si>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</si>
  <si>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</si>
  <si>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</si>
  <si>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</si>
  <si>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</si>
  <si>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</si>
  <si>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</si>
  <si>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</si>
  <si>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</si>
  <si>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</si>
  <si>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</si>
  <si>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</si>
  <si>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</si>
  <si>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</si>
  <si>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</si>
  <si>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</si>
  <si>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</si>
  <si>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</si>
  <si>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</si>
  <si>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</si>
  <si>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</si>
  <si>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</si>
  <si>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</si>
  <si>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</si>
  <si>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</si>
  <si>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</si>
  <si>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</si>
  <si>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</si>
  <si>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</si>
  <si>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</si>
  <si>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</si>
  <si>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</si>
  <si>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</si>
  <si>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</si>
  <si>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</si>
  <si>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</si>
  <si>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</si>
  <si>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</si>
  <si>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</si>
  <si>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</si>
  <si>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</si>
  <si>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</si>
  <si>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</si>
  <si>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</si>
  <si>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</si>
  <si>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</si>
  <si>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</si>
  <si>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</si>
  <si>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</si>
  <si>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</si>
  <si>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</si>
  <si>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</si>
  <si>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</si>
  <si>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</si>
  <si>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</si>
  <si>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</si>
  <si>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</si>
  <si>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</si>
  <si>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</si>
  <si>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</si>
  <si>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</si>
  <si>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</si>
  <si>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</si>
  <si>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</si>
  <si>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</si>
  <si>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</si>
  <si>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</si>
  <si>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</si>
  <si>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</si>
  <si>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</si>
  <si>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</si>
  <si>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</si>
  <si>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</si>
  <si>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</si>
  <si>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</si>
  <si>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</si>
  <si>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</si>
  <si>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</si>
  <si>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</si>
  <si>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</si>
  <si>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</si>
  <si>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</si>
  <si>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</si>
  <si>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</si>
  <si>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</si>
  <si>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</si>
  <si>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</si>
  <si>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</si>
  <si>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</si>
  <si>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</si>
  <si>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</si>
  <si>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</si>
  <si>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</si>
  <si>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</si>
  <si>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</si>
  <si>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</si>
  <si>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</si>
  <si>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</si>
  <si>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</si>
  <si>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</si>
  <si>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</si>
  <si>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</si>
  <si>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</si>
  <si>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</si>
  <si>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</si>
  <si>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</si>
  <si>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</si>
  <si>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</si>
  <si>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</si>
  <si>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</si>
  <si>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</si>
  <si>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</si>
  <si>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</si>
  <si>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</si>
  <si>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</si>
  <si>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</si>
  <si>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</si>
  <si>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</si>
  <si>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</si>
  <si>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</si>
  <si>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</si>
  <si>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</si>
  <si>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</si>
  <si>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</si>
  <si>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</si>
  <si>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</si>
  <si>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</si>
  <si>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</si>
  <si>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</si>
  <si>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</si>
  <si>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</si>
  <si>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</si>
  <si>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</si>
  <si>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</si>
  <si>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</si>
  <si>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</si>
  <si>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</si>
  <si>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</si>
  <si>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</si>
  <si>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</si>
  <si>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</si>
  <si>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</si>
  <si>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</si>
  <si>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</si>
  <si>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</si>
  <si>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</si>
  <si>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</si>
  <si>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</si>
  <si>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</si>
  <si>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</si>
  <si>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</si>
  <si>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</si>
  <si>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</si>
  <si>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</si>
  <si>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</si>
  <si>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</si>
  <si>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</si>
  <si>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</si>
  <si>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</si>
  <si>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</si>
  <si>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</si>
  <si>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</si>
  <si>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</si>
  <si>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</si>
  <si>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</si>
  <si>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</si>
  <si>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</si>
  <si>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</si>
  <si>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</si>
  <si>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</si>
  <si>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</si>
  <si>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</si>
  <si>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</si>
  <si>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</si>
  <si>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</si>
  <si>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</si>
  <si>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</si>
  <si>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</si>
  <si>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</si>
  <si>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</si>
  <si>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</si>
  <si>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</si>
  <si>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</si>
  <si>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</si>
  <si>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</si>
  <si>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</si>
  <si>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</si>
  <si>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</si>
  <si>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</si>
  <si>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</si>
  <si>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</si>
  <si>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</si>
  <si>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</si>
  <si>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</si>
  <si>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</si>
  <si>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</si>
  <si>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</si>
  <si>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</si>
  <si>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</si>
  <si>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</si>
  <si>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</si>
  <si>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</si>
  <si>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</si>
  <si>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</si>
  <si>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</si>
  <si>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</si>
  <si>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</si>
  <si>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</si>
  <si>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</si>
  <si>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</si>
  <si>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</si>
  <si>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</si>
  <si>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</si>
  <si>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</si>
  <si>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</si>
  <si>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</si>
  <si>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</si>
  <si>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</si>
  <si>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</si>
  <si>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</si>
  <si>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</si>
  <si>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</si>
  <si>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</si>
  <si>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</si>
  <si>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</si>
  <si>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</si>
  <si>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</si>
  <si>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</si>
  <si>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</si>
  <si>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</si>
  <si>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</si>
  <si>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</si>
  <si>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</si>
  <si>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</si>
  <si>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</si>
  <si>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</si>
  <si>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</si>
  <si>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</si>
  <si>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</si>
  <si>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</si>
  <si>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</si>
  <si>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</si>
  <si>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</si>
  <si>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</si>
  <si>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</si>
  <si>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</si>
  <si>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</si>
  <si>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</si>
  <si>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</si>
  <si>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</si>
  <si>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</si>
  <si>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</si>
  <si>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</si>
  <si>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</si>
  <si>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</si>
  <si>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</si>
  <si>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</si>
  <si>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</si>
  <si>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</si>
  <si>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</si>
  <si>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</si>
  <si>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</si>
  <si>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</si>
  <si>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</si>
  <si>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</si>
  <si>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</si>
  <si>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</si>
  <si>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</si>
  <si>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</si>
  <si>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</si>
  <si>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</si>
  <si>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</si>
  <si>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</si>
  <si>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</si>
  <si>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</si>
  <si>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</si>
  <si>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</si>
  <si>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</si>
  <si>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</si>
  <si>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</si>
  <si>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</si>
  <si>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</si>
  <si>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</si>
  <si>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</si>
  <si>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</si>
  <si>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</si>
  <si>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</si>
  <si>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</si>
  <si>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</si>
  <si>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</si>
  <si>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</si>
  <si>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</si>
  <si>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</si>
  <si>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</si>
  <si>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</si>
  <si>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</si>
  <si>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</si>
  <si>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</si>
  <si>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</si>
  <si>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</si>
  <si>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</si>
  <si>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</si>
  <si>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</si>
  <si>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</si>
  <si>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</si>
  <si>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</si>
  <si>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</si>
  <si>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</si>
  <si>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</si>
  <si>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</si>
  <si>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</si>
  <si>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</si>
  <si>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</si>
  <si>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</si>
  <si>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</si>
  <si>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</si>
  <si>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</si>
  <si>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</si>
  <si>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</si>
  <si>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</si>
  <si>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</si>
  <si>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</si>
  <si>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</si>
  <si>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</si>
  <si>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</si>
  <si>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</si>
  <si>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</si>
  <si>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</si>
  <si>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</si>
  <si>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</si>
  <si>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</si>
  <si>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</si>
  <si>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</si>
  <si>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</si>
  <si>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</si>
  <si>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</si>
  <si>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</si>
  <si>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</si>
  <si>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</si>
  <si>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</si>
  <si>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</si>
  <si>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</si>
  <si>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</si>
  <si>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</si>
  <si>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</si>
  <si>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</si>
  <si>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</si>
  <si>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</si>
  <si>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</si>
  <si>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</si>
  <si>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</si>
  <si>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</si>
  <si>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</si>
  <si>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</si>
  <si>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</si>
  <si>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</si>
  <si>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</si>
  <si>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</si>
  <si>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</si>
  <si>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</si>
  <si>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</si>
  <si>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</si>
  <si>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</si>
  <si>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</si>
  <si>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</si>
  <si>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</si>
  <si>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</si>
  <si>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</si>
  <si>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</si>
  <si>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</si>
  <si>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</si>
  <si>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</si>
  <si>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</si>
  <si>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</si>
  <si>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</si>
  <si>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</si>
  <si>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</si>
  <si>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</si>
  <si>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</si>
  <si>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</si>
  <si>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</si>
  <si>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</si>
  <si>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</si>
  <si>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</si>
  <si>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</si>
  <si>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</si>
  <si>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</si>
  <si>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</si>
  <si>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</si>
  <si>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</si>
  <si>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</si>
  <si>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</si>
  <si>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</si>
  <si>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</si>
  <si>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</si>
  <si>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</si>
  <si>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</si>
  <si>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</si>
  <si>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</si>
  <si>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</si>
  <si>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</si>
  <si>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</si>
  <si>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</si>
  <si>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</si>
  <si>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</si>
  <si>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</si>
  <si>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</si>
  <si>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</si>
  <si>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</si>
  <si>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</si>
  <si>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</si>
  <si>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</si>
  <si>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</si>
  <si>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</si>
  <si>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</si>
  <si>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</si>
  <si>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</si>
  <si>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</si>
  <si>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</si>
  <si>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</si>
  <si>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</si>
  <si>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</si>
  <si>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</si>
  <si>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</si>
  <si>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</si>
  <si>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</si>
  <si>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</si>
  <si>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</si>
  <si>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</si>
  <si>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</si>
  <si>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</si>
  <si>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</si>
  <si>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</si>
  <si>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</si>
  <si>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</si>
  <si>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</si>
  <si>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</si>
  <si>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</si>
  <si>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</si>
  <si>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</si>
  <si>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</si>
  <si>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</si>
  <si>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</si>
  <si>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</si>
  <si>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</si>
  <si>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</si>
  <si>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</si>
  <si>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</si>
  <si>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</si>
  <si>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</si>
  <si>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</si>
  <si>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</si>
  <si>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</si>
  <si>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</si>
  <si>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</si>
  <si>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</si>
  <si>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</si>
  <si>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</si>
  <si>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</si>
  <si>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</si>
  <si>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</si>
  <si>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</si>
  <si>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</si>
  <si>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</si>
  <si>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</si>
  <si>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</si>
  <si>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</si>
  <si>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</si>
  <si>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</si>
  <si>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</si>
  <si>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</si>
  <si>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</si>
  <si>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</si>
  <si>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</si>
  <si>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</si>
  <si>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</si>
  <si>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</si>
  <si>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</si>
  <si>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</si>
  <si>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</si>
  <si>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</si>
  <si>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</si>
  <si>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</si>
  <si>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</si>
  <si>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</si>
  <si>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</si>
  <si>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</si>
  <si>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</si>
  <si>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</si>
  <si>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</si>
  <si>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</si>
  <si>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</si>
  <si>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</si>
  <si>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</si>
  <si>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</si>
  <si>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</si>
  <si>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</si>
  <si>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</si>
  <si>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</si>
  <si>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</si>
  <si>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PLANEACION Y DESARROLLO DE APASEO EL GRANDE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</si>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</sst>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13" fillId="0" borderId="0" xfId="9" applyNumberFormat="1" applyFont="1"/>
    <xf numFmtId="0" fontId="13" fillId="0" borderId="0" xfId="8" applyFont="1" applyAlignment="1">
      <alignment vertical="top"/>
    </xf>
    <xf numFmtId="0" fontId="22" fillId="0" borderId="0" xfId="8" applyFont="1" applyAlignment="1">
      <alignment vertical="top"/>
    </xf>
    <xf numFmtId="0" fontId="22" fillId="0" borderId="0" xfId="8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0</xdr:col>
      <xdr:colOff>988360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EB3E-B679-486D-865D-B2510BF0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1"/>
          <a:ext cx="988360" cy="476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1876424</xdr:colOff>
      <xdr:row>52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630E13B-196C-494F-860E-69450AE45D27}"/>
            </a:ext>
          </a:extLst>
        </xdr:cNvPr>
        <xdr:cNvSpPr txBox="1"/>
      </xdr:nvSpPr>
      <xdr:spPr>
        <a:xfrm>
          <a:off x="0" y="6753225"/>
          <a:ext cx="2867024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3343275</xdr:colOff>
      <xdr:row>44</xdr:row>
      <xdr:rowOff>0</xdr:rowOff>
    </xdr:from>
    <xdr:to>
      <xdr:col>3</xdr:col>
      <xdr:colOff>790575</xdr:colOff>
      <xdr:row>51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277E07A-65B2-4FE6-AF46-11DDDFACEB35}"/>
            </a:ext>
          </a:extLst>
        </xdr:cNvPr>
        <xdr:cNvSpPr txBox="1"/>
      </xdr:nvSpPr>
      <xdr:spPr>
        <a:xfrm>
          <a:off x="4333875" y="6610350"/>
          <a:ext cx="32289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152400</xdr:rowOff>
    </xdr:from>
    <xdr:to>
      <xdr:col>1</xdr:col>
      <xdr:colOff>331135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98AB9-18A8-4440-82E3-AF787555E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52400"/>
          <a:ext cx="988360" cy="476250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145</xdr:row>
      <xdr:rowOff>0</xdr:rowOff>
    </xdr:from>
    <xdr:to>
      <xdr:col>1</xdr:col>
      <xdr:colOff>3590924</xdr:colOff>
      <xdr:row>152</xdr:row>
      <xdr:rowOff>66675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B65C4B3-9832-45EE-AA94-45F6FF3F1744}"/>
            </a:ext>
          </a:extLst>
        </xdr:cNvPr>
        <xdr:cNvSpPr txBox="1"/>
      </xdr:nvSpPr>
      <xdr:spPr>
        <a:xfrm>
          <a:off x="666749" y="21002625"/>
          <a:ext cx="35909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1</xdr:colOff>
      <xdr:row>145</xdr:row>
      <xdr:rowOff>0</xdr:rowOff>
    </xdr:from>
    <xdr:to>
      <xdr:col>6</xdr:col>
      <xdr:colOff>685800</xdr:colOff>
      <xdr:row>152</xdr:row>
      <xdr:rowOff>75853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5777664-92CC-4459-AF79-CF326DDE9BB3}"/>
            </a:ext>
          </a:extLst>
        </xdr:cNvPr>
        <xdr:cNvSpPr txBox="1"/>
      </xdr:nvSpPr>
      <xdr:spPr>
        <a:xfrm>
          <a:off x="7343776" y="21002625"/>
          <a:ext cx="3848099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0</xdr:col>
      <xdr:colOff>664510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20F55A-253F-4D88-AA08-502B54AA9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64510" cy="447675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219</xdr:row>
      <xdr:rowOff>0</xdr:rowOff>
    </xdr:from>
    <xdr:to>
      <xdr:col>1</xdr:col>
      <xdr:colOff>3600450</xdr:colOff>
      <xdr:row>226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2BD0266-862E-4ED7-A43C-AC8A9B869AC4}"/>
            </a:ext>
          </a:extLst>
        </xdr:cNvPr>
        <xdr:cNvSpPr txBox="1"/>
      </xdr:nvSpPr>
      <xdr:spPr>
        <a:xfrm>
          <a:off x="666749" y="33575625"/>
          <a:ext cx="3600451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4391025</xdr:colOff>
      <xdr:row>219</xdr:row>
      <xdr:rowOff>0</xdr:rowOff>
    </xdr:from>
    <xdr:to>
      <xdr:col>4</xdr:col>
      <xdr:colOff>1009651</xdr:colOff>
      <xdr:row>226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43A95FC-F396-44B1-BB61-1F4021332009}"/>
            </a:ext>
          </a:extLst>
        </xdr:cNvPr>
        <xdr:cNvSpPr txBox="1"/>
      </xdr:nvSpPr>
      <xdr:spPr>
        <a:xfrm>
          <a:off x="5057775" y="33575625"/>
          <a:ext cx="3857626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0</xdr:col>
      <xdr:colOff>664510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C215CA-E725-4EB6-BE6C-529C9617D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64510" cy="390525"/>
        </a:xfrm>
        <a:prstGeom prst="rect">
          <a:avLst/>
        </a:prstGeom>
      </xdr:spPr>
    </xdr:pic>
    <xdr:clientData/>
  </xdr:twoCellAnchor>
  <xdr:twoCellAnchor>
    <xdr:from>
      <xdr:col>0</xdr:col>
      <xdr:colOff>666749</xdr:colOff>
      <xdr:row>30</xdr:row>
      <xdr:rowOff>0</xdr:rowOff>
    </xdr:from>
    <xdr:to>
      <xdr:col>1</xdr:col>
      <xdr:colOff>3133724</xdr:colOff>
      <xdr:row>37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8898E2-3AD0-44FB-9453-6C30635FA357}"/>
            </a:ext>
          </a:extLst>
        </xdr:cNvPr>
        <xdr:cNvSpPr txBox="1"/>
      </xdr:nvSpPr>
      <xdr:spPr>
        <a:xfrm>
          <a:off x="666749" y="4572000"/>
          <a:ext cx="31337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400050</xdr:colOff>
      <xdr:row>30</xdr:row>
      <xdr:rowOff>0</xdr:rowOff>
    </xdr:from>
    <xdr:to>
      <xdr:col>4</xdr:col>
      <xdr:colOff>1028700</xdr:colOff>
      <xdr:row>37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4E57613-AD64-40E7-A5D5-3D06EEBD97DE}"/>
            </a:ext>
          </a:extLst>
        </xdr:cNvPr>
        <xdr:cNvSpPr txBox="1"/>
      </xdr:nvSpPr>
      <xdr:spPr>
        <a:xfrm>
          <a:off x="4276725" y="4572000"/>
          <a:ext cx="327660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664510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B29BE4-DA1D-4031-8E98-8D2B5B7D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64510" cy="4857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2419350</xdr:colOff>
      <xdr:row>142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DD8B01-805A-41E3-BC8B-774546793BAD}"/>
            </a:ext>
          </a:extLst>
        </xdr:cNvPr>
        <xdr:cNvSpPr txBox="1"/>
      </xdr:nvSpPr>
      <xdr:spPr>
        <a:xfrm>
          <a:off x="666750" y="18116550"/>
          <a:ext cx="24193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</xdr:colOff>
      <xdr:row>136</xdr:row>
      <xdr:rowOff>0</xdr:rowOff>
    </xdr:from>
    <xdr:to>
      <xdr:col>4</xdr:col>
      <xdr:colOff>390526</xdr:colOff>
      <xdr:row>142</xdr:row>
      <xdr:rowOff>85378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3421-1F28-47F3-A6C6-D68DA6601B91}"/>
            </a:ext>
          </a:extLst>
        </xdr:cNvPr>
        <xdr:cNvSpPr txBox="1"/>
      </xdr:nvSpPr>
      <xdr:spPr>
        <a:xfrm>
          <a:off x="4895851" y="18116550"/>
          <a:ext cx="2495550" cy="942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C7103E-8891-4F3C-B264-B2480D2E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" cy="6477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2343150</xdr:colOff>
      <xdr:row>30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0A6E75A-1F8C-4882-B457-FBB22DBFB014}"/>
            </a:ext>
          </a:extLst>
        </xdr:cNvPr>
        <xdr:cNvSpPr txBox="1"/>
      </xdr:nvSpPr>
      <xdr:spPr>
        <a:xfrm>
          <a:off x="209550" y="3543300"/>
          <a:ext cx="23431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2838450</xdr:colOff>
      <xdr:row>22</xdr:row>
      <xdr:rowOff>57150</xdr:rowOff>
    </xdr:from>
    <xdr:to>
      <xdr:col>3</xdr:col>
      <xdr:colOff>19050</xdr:colOff>
      <xdr:row>29</xdr:row>
      <xdr:rowOff>133003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FBD02DB-8D68-4D12-8F88-DA522C007547}"/>
            </a:ext>
          </a:extLst>
        </xdr:cNvPr>
        <xdr:cNvSpPr txBox="1"/>
      </xdr:nvSpPr>
      <xdr:spPr>
        <a:xfrm>
          <a:off x="3048000" y="3457575"/>
          <a:ext cx="25812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409575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8CF695-F272-4AB0-B419-3B2BC0D7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66750" cy="47625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39</xdr:row>
      <xdr:rowOff>104775</xdr:rowOff>
    </xdr:from>
    <xdr:to>
      <xdr:col>1</xdr:col>
      <xdr:colOff>2057400</xdr:colOff>
      <xdr:row>47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AFB7E7-253A-4BC2-BE25-B9C1DD76E41E}"/>
            </a:ext>
          </a:extLst>
        </xdr:cNvPr>
        <xdr:cNvSpPr txBox="1"/>
      </xdr:nvSpPr>
      <xdr:spPr>
        <a:xfrm>
          <a:off x="76200" y="5962650"/>
          <a:ext cx="2238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2371724</xdr:colOff>
      <xdr:row>39</xdr:row>
      <xdr:rowOff>123825</xdr:rowOff>
    </xdr:from>
    <xdr:to>
      <xdr:col>3</xdr:col>
      <xdr:colOff>28575</xdr:colOff>
      <xdr:row>47</xdr:row>
      <xdr:rowOff>56803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46C14C-0377-4576-B5A1-DBFFD2685EA1}"/>
            </a:ext>
          </a:extLst>
        </xdr:cNvPr>
        <xdr:cNvSpPr txBox="1"/>
      </xdr:nvSpPr>
      <xdr:spPr>
        <a:xfrm>
          <a:off x="2628899" y="5981700"/>
          <a:ext cx="299085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855010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FBB12A-FF6A-4558-894D-B6F88834C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855010" cy="438150"/>
        </a:xfrm>
        <a:prstGeom prst="rect">
          <a:avLst/>
        </a:prstGeom>
      </xdr:spPr>
    </xdr:pic>
    <xdr:clientData/>
  </xdr:twoCellAnchor>
  <xdr:twoCellAnchor>
    <xdr:from>
      <xdr:col>0</xdr:col>
      <xdr:colOff>857249</xdr:colOff>
      <xdr:row>50</xdr:row>
      <xdr:rowOff>0</xdr:rowOff>
    </xdr:from>
    <xdr:to>
      <xdr:col>1</xdr:col>
      <xdr:colOff>3143250</xdr:colOff>
      <xdr:row>57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0E94F4C-8D75-4199-B336-49734B9E6270}"/>
            </a:ext>
          </a:extLst>
        </xdr:cNvPr>
        <xdr:cNvSpPr txBox="1"/>
      </xdr:nvSpPr>
      <xdr:spPr>
        <a:xfrm>
          <a:off x="857249" y="7600950"/>
          <a:ext cx="3143251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7</xdr:col>
      <xdr:colOff>38100</xdr:colOff>
      <xdr:row>57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2C94D35-A5FF-4EE5-828F-5D2AF5D8A70E}"/>
            </a:ext>
          </a:extLst>
        </xdr:cNvPr>
        <xdr:cNvSpPr txBox="1"/>
      </xdr:nvSpPr>
      <xdr:spPr>
        <a:xfrm>
          <a:off x="7781925" y="7600950"/>
          <a:ext cx="320992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17" sqref="D1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646</v>
      </c>
      <c r="B3" s="143"/>
      <c r="C3" s="152" t="s">
        <v>4</v>
      </c>
      <c r="D3" s="154">
        <v>3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61" t="s">
        <v>64</v>
      </c>
      <c r="B43" s="161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B36" sqref="B36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INSTITUTO MUNICIPAL DE PLANEACION Y DESARROLLO DE APASEO EL GRANDE</v>
      </c>
      <c r="B1" s="167"/>
      <c r="C1" s="168"/>
    </row>
    <row r="2" spans="1:3" s="54" customFormat="1" ht="18" customHeight="1" x14ac:dyDescent="0.25">
      <c r="A2" s="169" t="s">
        <v>521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30 DE SEPTIEMBRE DE 2023</v>
      </c>
      <c r="B3" s="170"/>
      <c r="C3" s="171"/>
    </row>
    <row r="4" spans="1:3" s="56" customFormat="1" x14ac:dyDescent="0.2">
      <c r="A4" s="172" t="s">
        <v>522</v>
      </c>
      <c r="B4" s="173"/>
      <c r="C4" s="174"/>
    </row>
    <row r="5" spans="1:3" x14ac:dyDescent="0.2">
      <c r="A5" s="71" t="s">
        <v>523</v>
      </c>
      <c r="B5" s="71"/>
      <c r="C5" s="72">
        <v>1725094.17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1271.1400000000001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1271.1400000000001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1726365.3099999998</v>
      </c>
    </row>
    <row r="22" spans="1:3" x14ac:dyDescent="0.2">
      <c r="A22" s="159" t="s">
        <v>64</v>
      </c>
      <c r="B22" s="15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5" orientation="portrait" horizontalDpi="300" verticalDpi="300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D44" sqref="D44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INSTITUTO MUNICIPAL DE PLANEACION Y DESARROLLO DE APASEO EL GRANDE</v>
      </c>
      <c r="B1" s="176"/>
      <c r="C1" s="177"/>
    </row>
    <row r="2" spans="1:3" s="57" customFormat="1" ht="18.95" customHeight="1" x14ac:dyDescent="0.25">
      <c r="A2" s="178" t="s">
        <v>538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30 DE SEPTIEMBRE DE 2023</v>
      </c>
      <c r="B3" s="179"/>
      <c r="C3" s="180"/>
    </row>
    <row r="4" spans="1:3" x14ac:dyDescent="0.2">
      <c r="A4" s="172" t="s">
        <v>522</v>
      </c>
      <c r="B4" s="173"/>
      <c r="C4" s="174"/>
    </row>
    <row r="5" spans="1:3" x14ac:dyDescent="0.2">
      <c r="A5" s="101" t="s">
        <v>539</v>
      </c>
      <c r="B5" s="71"/>
      <c r="C5" s="94">
        <v>1303883.1200000001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0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0</v>
      </c>
    </row>
    <row r="31" spans="1:3" x14ac:dyDescent="0.2">
      <c r="A31" s="111" t="s">
        <v>565</v>
      </c>
      <c r="B31" s="93" t="s">
        <v>414</v>
      </c>
      <c r="C31" s="104">
        <v>0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0</v>
      </c>
    </row>
    <row r="35" spans="1:3" x14ac:dyDescent="0.2">
      <c r="A35" s="111" t="s">
        <v>569</v>
      </c>
      <c r="B35" s="103" t="s">
        <v>570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571</v>
      </c>
      <c r="B37" s="71"/>
      <c r="C37" s="72">
        <f>C5-C7+C30</f>
        <v>1303883.1200000001</v>
      </c>
    </row>
    <row r="39" spans="1:3" x14ac:dyDescent="0.2">
      <c r="A39" s="160" t="s">
        <v>64</v>
      </c>
      <c r="B39" s="3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00" verticalDpi="30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activeCell="H3" sqref="H3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INSTITUTO MUNICIPAL DE PLANEACION Y DESARROLLO DE APASEO EL GRANDE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2023</v>
      </c>
    </row>
    <row r="2" spans="1:10" ht="18.95" customHeight="1" x14ac:dyDescent="0.2">
      <c r="A2" s="165" t="s">
        <v>572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AL 30 DE SEPTIEMBRE DE 2023</v>
      </c>
      <c r="B3" s="181"/>
      <c r="C3" s="181"/>
      <c r="D3" s="181"/>
      <c r="E3" s="181"/>
      <c r="F3" s="181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2300125.6</v>
      </c>
      <c r="E36" s="52">
        <v>0</v>
      </c>
      <c r="F36" s="52">
        <f>+D36+E36</f>
        <v>2300125.6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1150062.74</v>
      </c>
      <c r="E37" s="52">
        <v>2734028.82</v>
      </c>
      <c r="F37" s="52">
        <f>+D37-E37</f>
        <v>-1583966.0799999998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433903.22</v>
      </c>
      <c r="E38" s="52">
        <v>0</v>
      </c>
      <c r="F38" s="52">
        <f>+D38-E38</f>
        <v>433903.22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1150062.74</v>
      </c>
      <c r="E39" s="52">
        <v>1150062.74</v>
      </c>
      <c r="F39" s="52">
        <f t="shared" ref="F39:F47" si="0">+C39+D39-E39</f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0</v>
      </c>
      <c r="E40" s="52">
        <v>1150062.74</v>
      </c>
      <c r="F40" s="52">
        <f t="shared" si="0"/>
        <v>-1150062.74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2300125.6</v>
      </c>
      <c r="F41" s="52">
        <f t="shared" si="0"/>
        <v>-2300125.6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2734028.82</v>
      </c>
      <c r="E42" s="52">
        <v>1481719.16</v>
      </c>
      <c r="F42" s="52">
        <f t="shared" si="0"/>
        <v>1252309.6599999999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0</v>
      </c>
      <c r="E43" s="52">
        <v>433903.22</v>
      </c>
      <c r="F43" s="52">
        <f t="shared" si="0"/>
        <v>-433903.22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1481719.16</v>
      </c>
      <c r="E44" s="52">
        <v>1431169.73</v>
      </c>
      <c r="F44" s="52">
        <f t="shared" si="0"/>
        <v>50549.429999999935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1431169.73</v>
      </c>
      <c r="E45" s="52">
        <v>1431169.73</v>
      </c>
      <c r="F45" s="52">
        <f t="shared" si="0"/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1431169.73</v>
      </c>
      <c r="E46" s="52">
        <v>1431169.73</v>
      </c>
      <c r="F46" s="52">
        <f t="shared" si="0"/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1431169.73</v>
      </c>
      <c r="E47" s="52">
        <v>0</v>
      </c>
      <c r="F47" s="52">
        <f t="shared" si="0"/>
        <v>1431169.73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5433070866141736" bottom="0.35433070866141736" header="0.31496062992125984" footer="0.31496062992125984"/>
  <pageSetup scale="69" fitToHeight="2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2" t="s">
        <v>623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3" t="s">
        <v>626</v>
      </c>
      <c r="C10" s="183"/>
      <c r="D10" s="183"/>
      <c r="E10" s="183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3" t="s">
        <v>630</v>
      </c>
      <c r="C12" s="183"/>
      <c r="D12" s="183"/>
      <c r="E12" s="183"/>
    </row>
    <row r="13" spans="1:8" s="6" customFormat="1" ht="26.1" customHeight="1" x14ac:dyDescent="0.2">
      <c r="A13" s="118" t="s">
        <v>631</v>
      </c>
      <c r="B13" s="183" t="s">
        <v>632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abSelected="1" zoomScaleNormal="100" workbookViewId="0">
      <selection activeCell="D169" sqref="D16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INSTITUTO MUNICIPAL DE PLANEACION Y DESARROLLO DE APASEO EL GRANDE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2" t="s">
        <v>65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2" t="str">
        <f>'Notas a los Edos Financieros'!A3</f>
        <v>Correspondiente del 01 DE ENERO AL 30 DE SEPTIEMBRE DE 2023</v>
      </c>
      <c r="B3" s="163"/>
      <c r="C3" s="163"/>
      <c r="D3" s="163"/>
      <c r="E3" s="163"/>
      <c r="F3" s="163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141.22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313960.96000000002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130</v>
      </c>
      <c r="C63" s="42">
        <v>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29707.96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65238.79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47642.54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555.28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17040.97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15748031496062992" bottom="0" header="0.31496062992125984" footer="0.31496062992125984"/>
  <pageSetup scale="6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C233" sqref="C23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INSTITUTO MUNICIPAL DE PLANEACION Y DESARROLLO DE APASEO EL GRANDE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AL 30 DE SEPTIEMBRE DE 2023</v>
      </c>
      <c r="B3" s="164"/>
      <c r="C3" s="164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1229.7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41.44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1725094.17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1725094.17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366941.82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366941.82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1303883.1200000001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1303883.1200000001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1000040.23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577449.13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23859.62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98234.81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158546.18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141950.49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341</v>
      </c>
      <c r="C107" s="69">
        <v>58930.720000000001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26831.4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620.6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414.01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15331.5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15733.21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244912.17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15601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151648.29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23400.74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1930.82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18001.759999999998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5627.71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6293.11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22408.74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E43" sqref="E43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5" t="str">
        <f>ESF!A1</f>
        <v>INSTITUTO MUNICIPAL DE PLANEACION Y DESARROLLO DE APASEO EL GRANDE</v>
      </c>
      <c r="B1" s="165"/>
      <c r="C1" s="165"/>
      <c r="D1" s="45" t="s">
        <v>0</v>
      </c>
      <c r="E1" s="46">
        <f>'Notas a los Edos Financieros'!D1</f>
        <v>2023</v>
      </c>
    </row>
    <row r="2" spans="1:5" ht="18.95" customHeight="1" x14ac:dyDescent="0.2">
      <c r="A2" s="165" t="s">
        <v>449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AL 30 DE SEPTIEMBRE DE 2023</v>
      </c>
      <c r="B3" s="165"/>
      <c r="C3" s="165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422482.19</v>
      </c>
    </row>
    <row r="15" spans="1:5" x14ac:dyDescent="0.2">
      <c r="A15" s="51">
        <v>3220</v>
      </c>
      <c r="B15" s="47" t="s">
        <v>456</v>
      </c>
      <c r="C15" s="52">
        <v>536484.99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64" workbookViewId="0">
      <selection activeCell="C105" sqref="C10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INSTITUTO MUNICIPAL DE PLANEACION Y DESARROLLO DE APASEO EL GRANDE</v>
      </c>
      <c r="B1" s="165"/>
      <c r="C1" s="165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5" t="s">
        <v>472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5" t="str">
        <f>ESF!A3</f>
        <v>Correspondiente del 01 DE ENERO AL 30 DE SEPTIEMBRE DE 2023</v>
      </c>
      <c r="B3" s="165"/>
      <c r="C3" s="165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476</v>
      </c>
      <c r="C9" s="52">
        <v>670395.82999999996</v>
      </c>
      <c r="D9" s="52">
        <v>409601.51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141.22</v>
      </c>
      <c r="D14" s="52">
        <v>462.57</v>
      </c>
    </row>
    <row r="15" spans="1:5" x14ac:dyDescent="0.2">
      <c r="A15" s="58">
        <v>1110</v>
      </c>
      <c r="B15" s="132" t="s">
        <v>480</v>
      </c>
      <c r="C15" s="120">
        <f>+C8+C9+C10+C11+C12+C13+C14</f>
        <v>680537.04999999993</v>
      </c>
      <c r="D15" s="120">
        <f>+D8+D9+D10+D11+D12+D13+D14</f>
        <v>420064.08</v>
      </c>
    </row>
    <row r="18" spans="1:5" x14ac:dyDescent="0.2">
      <c r="A18" s="49" t="s">
        <v>481</v>
      </c>
      <c r="B18" s="49"/>
      <c r="C18" s="49"/>
      <c r="D18" s="49"/>
    </row>
    <row r="19" spans="1:5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5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5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5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5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5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5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5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5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5" x14ac:dyDescent="0.2">
      <c r="A28" s="58">
        <v>1240</v>
      </c>
      <c r="B28" s="59" t="s">
        <v>129</v>
      </c>
      <c r="C28" s="120">
        <f>+C29+C30+C31+C32+C33+C34+C35+C36</f>
        <v>313960.96000000002</v>
      </c>
      <c r="D28" s="120">
        <f>+D29+D30+D31+D32+D33+D34+D35+D36</f>
        <v>148945.21</v>
      </c>
    </row>
    <row r="29" spans="1:5" x14ac:dyDescent="0.2">
      <c r="A29" s="51">
        <v>1241</v>
      </c>
      <c r="B29" s="47" t="s">
        <v>130</v>
      </c>
      <c r="C29" s="52">
        <v>313960.96000000002</v>
      </c>
      <c r="D29" s="52">
        <v>148945.21</v>
      </c>
      <c r="E29" s="157"/>
    </row>
    <row r="30" spans="1:5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5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5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+C38+C39+C40+C41+C42</f>
        <v>29707.96</v>
      </c>
      <c r="D37" s="120">
        <f>+D38+D39+D40+D41+D42</f>
        <v>18014</v>
      </c>
    </row>
    <row r="38" spans="1:6" x14ac:dyDescent="0.2">
      <c r="A38" s="51">
        <v>1251</v>
      </c>
      <c r="B38" s="47" t="s">
        <v>142</v>
      </c>
      <c r="C38" s="52">
        <v>29707.96</v>
      </c>
      <c r="D38" s="52">
        <v>18014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343668.92000000004</v>
      </c>
      <c r="D43" s="120">
        <f>D20+D28+D37</f>
        <v>166959.21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486</v>
      </c>
      <c r="C47" s="120">
        <v>422482.19</v>
      </c>
      <c r="D47" s="120">
        <v>370652.19</v>
      </c>
      <c r="E47" s="139"/>
      <c r="F47"/>
    </row>
    <row r="48" spans="1:6" ht="9.9499999999999993" customHeight="1" x14ac:dyDescent="0.25">
      <c r="A48" s="51"/>
      <c r="B48" s="132" t="s">
        <v>487</v>
      </c>
      <c r="C48" s="120">
        <v>65238.79</v>
      </c>
      <c r="D48" s="120">
        <v>49411.91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494</v>
      </c>
      <c r="C92" s="120">
        <f>+C93+C94</f>
        <v>65238.79</v>
      </c>
      <c r="D92" s="120">
        <f>+D93+D94</f>
        <v>49411.91</v>
      </c>
      <c r="F92"/>
    </row>
    <row r="93" spans="1:6" ht="9.9499999999999993" customHeight="1" x14ac:dyDescent="0.25">
      <c r="A93" s="51">
        <v>2111</v>
      </c>
      <c r="B93" s="47" t="s">
        <v>495</v>
      </c>
      <c r="C93" s="52">
        <v>47642.54</v>
      </c>
      <c r="D93" s="52">
        <v>47439.5</v>
      </c>
      <c r="F93"/>
    </row>
    <row r="94" spans="1:6" ht="9.9499999999999993" customHeight="1" x14ac:dyDescent="0.25">
      <c r="A94" s="51">
        <v>2112</v>
      </c>
      <c r="B94" s="47" t="s">
        <v>496</v>
      </c>
      <c r="C94" s="52">
        <v>17596.25</v>
      </c>
      <c r="D94" s="52">
        <v>1972.41</v>
      </c>
      <c r="F94"/>
    </row>
    <row r="95" spans="1:6" ht="9.9499999999999993" customHeight="1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500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f>+C114+C114+C115+C116+C117+C118+C119+C120</f>
        <v>536484.99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536484.99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502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511</v>
      </c>
      <c r="C133" s="120">
        <f>C47+C48+C113</f>
        <v>1024205.97</v>
      </c>
      <c r="D133" s="120">
        <f>D47+D48-D98</f>
        <v>420064.1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2023-10-24T15:57:28Z</cp:lastPrinted>
  <dcterms:created xsi:type="dcterms:W3CDTF">2012-12-11T20:36:24Z</dcterms:created>
  <dcterms:modified xsi:type="dcterms:W3CDTF">2023-10-24T16:01:49Z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