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9" l="1"/>
  <c r="D13" i="9"/>
  <c r="G10" i="8"/>
  <c r="D10" i="8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C10" i="7"/>
  <c r="A4" i="3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G28" i="7"/>
  <c r="C9" i="7"/>
  <c r="C159" i="7" s="1"/>
  <c r="E79" i="2"/>
  <c r="E81" i="2" s="1"/>
  <c r="F7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G9" i="7" l="1"/>
  <c r="G41" i="6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C47" i="2" s="1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<sst xmlns="http://schemas.openxmlformats.org/spreadsheetml/2006/main" count="812" uniqueCount="567">
  <si>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</si>
  <si>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</si>
  <si>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</si>
  <si>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</si>
  <si>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</si>
  <si>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</si>
  <si>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</si>
  <si>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</si>
  <si>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</si>
  <si>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</si>
  <si>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</si>
  <si>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</si>
  <si>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</si>
  <si>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</si>
  <si>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</si>
  <si>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</si>
  <si>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</si>
  <si>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</si>
  <si>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</si>
  <si>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</si>
  <si>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</si>
  <si>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</si>
  <si>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</si>
  <si>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</si>
  <si>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</si>
  <si>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</si>
  <si>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</si>
  <si>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</si>
  <si>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</si>
  <si>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</si>
  <si>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</si>
  <si>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</si>
  <si>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</si>
  <si>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</si>
  <si>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</si>
  <si>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</si>
  <si>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</si>
  <si>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</si>
  <si>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</si>
  <si>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</si>
  <si>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</si>
  <si>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</si>
  <si>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</si>
  <si>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</si>
  <si>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</si>
  <si>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</si>
  <si>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</si>
  <si>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</si>
  <si>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</si>
  <si>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</si>
  <si>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</si>
  <si>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</si>
  <si>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</si>
  <si>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</si>
  <si>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</si>
  <si>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</si>
  <si>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</si>
  <si>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</si>
  <si>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</si>
  <si>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</si>
  <si>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</si>
  <si>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</si>
  <si>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</si>
  <si>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</si>
  <si>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</si>
  <si>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</si>
  <si>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</si>
  <si>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</si>
  <si>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</si>
  <si>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</si>
  <si>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</si>
  <si>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</si>
  <si>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</si>
  <si>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</si>
  <si>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</si>
  <si>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</si>
  <si>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</si>
  <si>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</si>
  <si>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</si>
  <si>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</si>
  <si>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</si>
  <si>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</si>
  <si>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</si>
  <si>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</si>
  <si>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</si>
  <si>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</si>
  <si>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</si>
  <si>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</si>
  <si>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</si>
  <si>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</si>
  <si>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</si>
  <si>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</si>
  <si>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</si>
  <si>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</si>
  <si>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</si>
  <si>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</si>
  <si>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</si>
  <si>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</si>
  <si>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</si>
  <si>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</si>
  <si>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</si>
  <si>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</si>
  <si>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</si>
  <si>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</si>
  <si>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</si>
  <si>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</si>
  <si>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</si>
  <si>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</si>
  <si>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</si>
  <si>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</si>
  <si>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</si>
  <si>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</si>
  <si>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</si>
  <si>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</si>
  <si>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</si>
  <si>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</si>
  <si>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</si>
  <si>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</si>
  <si>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</si>
  <si>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</si>
  <si>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</si>
  <si>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</si>
  <si>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</si>
  <si>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</si>
  <si>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</si>
  <si>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</si>
  <si>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</si>
  <si>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</si>
  <si>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</si>
  <si>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</si>
  <si>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</si>
  <si>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</si>
  <si>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</si>
  <si>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</si>
  <si>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</si>
  <si>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</si>
  <si>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</si>
  <si>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</si>
  <si>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</si>
  <si>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</si>
  <si>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</si>
  <si>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</si>
  <si>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</si>
  <si>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</si>
  <si>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</si>
  <si>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</si>
  <si>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</si>
  <si>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</si>
  <si>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</si>
  <si>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</si>
  <si>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</si>
  <si>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</si>
  <si>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</si>
  <si>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</si>
  <si>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</si>
  <si>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</si>
  <si>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</si>
  <si>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</si>
  <si>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</si>
  <si>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</si>
  <si>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</si>
  <si>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</si>
  <si>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</si>
  <si>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</si>
  <si>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</si>
  <si>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</si>
  <si>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</si>
  <si>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</si>
  <si>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</si>
  <si>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</si>
  <si>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</si>
  <si>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</si>
  <si>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</si>
  <si>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</si>
  <si>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</si>
  <si>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</si>
  <si>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</si>
  <si>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</si>
  <si>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</si>
  <si>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</si>
  <si>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</si>
  <si>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</si>
  <si>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</si>
  <si>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</si>
  <si>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</si>
  <si>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</si>
  <si>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</si>
  <si>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</si>
  <si>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</si>
  <si>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</si>
  <si>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</si>
  <si>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</si>
  <si>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</si>
  <si>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</si>
  <si>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</si>
  <si>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</si>
  <si>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</si>
  <si>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</si>
  <si>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</si>
  <si>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</si>
  <si>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</si>
  <si>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</si>
  <si>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</si>
  <si>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</si>
  <si>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</si>
  <si>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</si>
  <si>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</si>
  <si>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</si>
  <si>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</si>
  <si>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</si>
  <si>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</si>
  <si>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</si>
  <si>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</si>
  <si>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</si>
  <si>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</si>
  <si>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</si>
  <si>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</si>
  <si>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</si>
  <si>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</si>
  <si>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</si>
  <si>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</si>
  <si>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</si>
  <si>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</si>
  <si>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</si>
  <si>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</si>
  <si>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</si>
  <si>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</si>
  <si>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</si>
  <si>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</si>
  <si>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</si>
  <si>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</si>
  <si>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</si>
  <si>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</si>
  <si>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</si>
  <si>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</si>
  <si>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</si>
  <si>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</si>
  <si>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</si>
  <si>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</si>
  <si>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</si>
  <si>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</si>
  <si>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</si>
  <si>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</si>
  <si>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</si>
  <si>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</si>
  <si>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</si>
  <si>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</si>
  <si>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</si>
  <si>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</si>
  <si>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</si>
  <si>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</si>
  <si>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</si>
  <si>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</si>
  <si>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</si>
  <si>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</si>
  <si>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</si>
  <si>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</si>
  <si>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</si>
  <si>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</si>
  <si>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</si>
  <si>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</si>
  <si>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</si>
  <si>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</si>
  <si>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</si>
  <si>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</si>
  <si>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</si>
  <si>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</si>
  <si>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</si>
  <si>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</si>
  <si>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</si>
  <si>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</si>
  <si>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</si>
  <si>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</si>
  <si>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</si>
  <si>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</si>
  <si>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</si>
  <si>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</si>
  <si>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</si>
  <si>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</si>
  <si>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</si>
  <si>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</si>
  <si>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</si>
  <si>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</si>
  <si>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</si>
  <si>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</si>
  <si>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</si>
  <si>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</si>
  <si>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</si>
  <si>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</si>
  <si>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</si>
  <si>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</si>
  <si>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</si>
  <si>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</si>
  <si>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</si>
  <si>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</si>
  <si>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</si>
  <si>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</si>
  <si>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</si>
  <si>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</si>
  <si>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</si>
  <si>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</si>
  <si>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</si>
  <si>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</si>
  <si>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</si>
  <si>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</si>
  <si>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</si>
  <si>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</si>
  <si>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</si>
  <si>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</si>
  <si>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</si>
  <si>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</si>
  <si>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</si>
  <si>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</si>
  <si>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</si>
  <si>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</si>
  <si>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</si>
  <si>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</si>
  <si>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</si>
  <si>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</si>
  <si>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</si>
  <si>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</si>
  <si>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</si>
  <si>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</si>
  <si>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</si>
  <si>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</si>
  <si>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</si>
  <si>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</si>
  <si>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</si>
  <si>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</si>
  <si>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</si>
  <si>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</si>
  <si>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</si>
  <si>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</si>
  <si>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</si>
  <si>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</si>
  <si>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</si>
  <si>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</si>
  <si>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</si>
  <si>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</si>
  <si>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</si>
  <si>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</si>
  <si>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</si>
  <si>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</si>
  <si>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</si>
  <si>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</si>
  <si>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</si>
  <si>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</si>
  <si>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</si>
  <si>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</si>
  <si>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</si>
  <si>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</si>
  <si>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</si>
  <si>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</si>
  <si>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</si>
  <si>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</si>
  <si>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</si>
  <si>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</si>
  <si>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</si>
  <si>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</si>
  <si>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</si>
  <si>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</si>
  <si>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</si>
  <si>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</si>
  <si>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</si>
  <si>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</si>
  <si>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</si>
  <si>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</si>
  <si>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</si>
  <si>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</si>
  <si>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</si>
  <si>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</si>
  <si>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</si>
  <si>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</si>
  <si>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</si>
  <si>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</si>
  <si>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</si>
  <si>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</si>
  <si>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</si>
  <si>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</si>
  <si>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</si>
  <si>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</si>
  <si>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</si>
  <si>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</si>
  <si>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</si>
  <si>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</si>
  <si>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</si>
  <si>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</si>
  <si>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</si>
  <si>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</si>
  <si>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</si>
  <si>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</si>
  <si>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</si>
  <si>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</si>
  <si>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</si>
  <si>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</si>
  <si>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</si>
  <si>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</si>
  <si>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</si>
  <si>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</si>
  <si>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</si>
  <si>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</si>
  <si>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</si>
  <si>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</si>
  <si>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</si>
  <si>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</si>
  <si>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</si>
  <si>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</si>
  <si>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</si>
  <si>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</si>
  <si>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</si>
  <si>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</si>
  <si>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</si>
  <si>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</si>
  <si>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</si>
  <si>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</si>
  <si>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</si>
  <si>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</si>
  <si>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</si>
  <si>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</si>
  <si>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</si>
  <si>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</si>
  <si>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</si>
  <si>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</si>
  <si>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</si>
  <si>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</si>
  <si>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</si>
  <si>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</si>
  <si>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</si>
  <si>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</si>
  <si>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</si>
  <si>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</si>
  <si>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</si>
  <si>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</si>
  <si>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</si>
  <si>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</si>
  <si>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</si>
  <si>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</si>
  <si>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</si>
  <si>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</si>
  <si>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</si>
  <si>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</si>
  <si>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</si>
  <si>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</si>
  <si>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</si>
  <si>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</si>
  <si>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</si>
  <si>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</si>
  <si>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</si>
  <si>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</si>
  <si>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</si>
  <si>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</si>
  <si>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</si>
  <si>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</si>
  <si>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</si>
  <si>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</si>
  <si>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</si>
  <si>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</si>
  <si>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</si>
  <si>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</si>
  <si>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</si>
  <si>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</si>
  <si>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</si>
  <si>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</si>
  <si>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</si>
  <si>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</si>
  <si>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</si>
  <si>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</si>
  <si>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</si>
  <si>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</si>
  <si>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</si>
  <si>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</si>
  <si>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</si>
  <si>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</si>
  <si>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</si>
  <si>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</si>
  <si>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</si>
  <si>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</si>
  <si>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</si>
  <si>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</si>
  <si>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</si>
  <si>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</si>
  <si>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</si>
  <si>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</si>
  <si>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</si>
  <si>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</si>
  <si>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</si>
  <si>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</si>
  <si>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</si>
  <si>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</si>
  <si>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</si>
  <si>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</si>
  <si>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</si>
  <si>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</si>
  <si>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</si>
  <si>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</si>
  <si>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</si>
  <si>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</si>
  <si>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</si>
  <si>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</si>
  <si>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</si>
  <si>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</si>
  <si>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</si>
  <si>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</si>
  <si>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</si>
  <si>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</si>
  <si>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</si>
  <si>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</si>
  <si>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</si>
  <si>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</si>
  <si>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</si>
  <si>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</si>
  <si>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</si>
  <si>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</si>
  <si>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</si>
  <si>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</si>
  <si>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</si>
  <si>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</si>
  <si>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</si>
  <si>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</si>
  <si>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</si>
  <si>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</si>
  <si>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</si>
  <si>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</si>
  <si>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</si>
  <si>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</si>
  <si>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</si>
  <si>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</si>
  <si>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</si>
  <si>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</si>
  <si>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</si>
  <si>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</si>
  <si>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</si>
  <si>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</si>
  <si>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</si>
  <si>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</si>
  <si>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</si>
  <si>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</si>
  <si>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</si>
  <si>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</si>
  <si>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</si>
  <si>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</si>
  <si>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</si>
  <si>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</si>
  <si>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</si>
  <si>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</si>
  <si>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</si>
  <si>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</si>
  <si>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</si>
  <si>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</si>
  <si>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</si>
  <si>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</si>
  <si>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</si>
  <si>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</si>
  <si>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</si>
  <si>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</si>
  <si>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</si>
  <si>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</si>
  <si>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</si>
  <si>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</si>
  <si>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</si>
  <si>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</si>
  <si>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</si>
  <si>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</si>
  <si>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</si>
  <si>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30 de Junio de 2023 (b)</t>
  </si>
  <si>
    <t>INSTITUTO MUNICIPAL DE PLANEACION Y DESARROLLO DE APASEO EL GRANDE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</si>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</sst>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130969</xdr:rowOff>
    </xdr:from>
    <xdr:to>
      <xdr:col>0</xdr:col>
      <xdr:colOff>1076325</xdr:colOff>
      <xdr:row>4</xdr:row>
      <xdr:rowOff>30957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938"/>
          <a:ext cx="1076325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1076325</xdr:colOff>
      <xdr:row>4</xdr:row>
      <xdr:rowOff>62622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9309"/>
          <a:ext cx="1076325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101023</xdr:colOff>
      <xdr:row>2</xdr:row>
      <xdr:rowOff>14433</xdr:rowOff>
    </xdr:from>
    <xdr:to>
      <xdr:col>0</xdr:col>
      <xdr:colOff>1284432</xdr:colOff>
      <xdr:row>4</xdr:row>
      <xdr:rowOff>86881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3" y="721592"/>
          <a:ext cx="1183409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1183409</xdr:colOff>
      <xdr:row>4</xdr:row>
      <xdr:rowOff>78048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6604"/>
          <a:ext cx="1183409" cy="447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175461</xdr:rowOff>
    </xdr:from>
    <xdr:to>
      <xdr:col>0</xdr:col>
      <xdr:colOff>1183409</xdr:colOff>
      <xdr:row>4</xdr:row>
      <xdr:rowOff>59156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9310"/>
          <a:ext cx="1183409" cy="447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168088</xdr:rowOff>
    </xdr:from>
    <xdr:to>
      <xdr:col>0</xdr:col>
      <xdr:colOff>1183409</xdr:colOff>
      <xdr:row>5</xdr:row>
      <xdr:rowOff>44263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4059"/>
          <a:ext cx="1183409" cy="447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1183409</xdr:colOff>
      <xdr:row>5</xdr:row>
      <xdr:rowOff>56906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3654"/>
          <a:ext cx="1183409" cy="447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76814</xdr:colOff>
      <xdr:row>3</xdr:row>
      <xdr:rowOff>107541</xdr:rowOff>
    </xdr:from>
    <xdr:to>
      <xdr:col>0</xdr:col>
      <xdr:colOff>1260223</xdr:colOff>
      <xdr:row>5</xdr:row>
      <xdr:rowOff>186506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14" y="983226"/>
          <a:ext cx="1183409" cy="447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1183409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9583"/>
          <a:ext cx="1183409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3" zoomScale="80" zoomScaleNormal="80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565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564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583439.94999999995</v>
      </c>
      <c r="C9" s="49">
        <f>SUM(C10:C16)</f>
        <v>419601.51</v>
      </c>
      <c r="D9" s="48" t="s">
        <v>12</v>
      </c>
      <c r="E9" s="49">
        <f>SUM(E10:E18)</f>
        <v>71312.990000000005</v>
      </c>
      <c r="F9" s="49">
        <f>SUM(F10:F18)</f>
        <v>49411.89</v>
      </c>
    </row>
    <row r="10" spans="1:6" x14ac:dyDescent="0.25">
      <c r="A10" s="50" t="s">
        <v>13</v>
      </c>
      <c r="B10" s="49">
        <v>10000</v>
      </c>
      <c r="C10" s="49">
        <v>10000</v>
      </c>
      <c r="D10" s="50" t="s">
        <v>14</v>
      </c>
      <c r="E10" s="49">
        <v>47641.82</v>
      </c>
      <c r="F10" s="49">
        <v>49411.89</v>
      </c>
    </row>
    <row r="11" spans="1:6" x14ac:dyDescent="0.25">
      <c r="A11" s="50" t="s">
        <v>15</v>
      </c>
      <c r="B11" s="49">
        <v>573439.94999999995</v>
      </c>
      <c r="C11" s="49">
        <v>409601.51</v>
      </c>
      <c r="D11" s="50" t="s">
        <v>16</v>
      </c>
      <c r="E11" s="49">
        <v>0.08</v>
      </c>
      <c r="F11" s="49">
        <v>0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0</v>
      </c>
      <c r="F12" s="49">
        <v>0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0</v>
      </c>
      <c r="F14" s="49">
        <v>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23671.09</v>
      </c>
      <c r="F16" s="49">
        <v>0</v>
      </c>
    </row>
    <row r="17" spans="1:6" x14ac:dyDescent="0.25">
      <c r="A17" s="48" t="s">
        <v>27</v>
      </c>
      <c r="B17" s="49">
        <f>SUM(B18:B24)</f>
        <v>140.59</v>
      </c>
      <c r="C17" s="49">
        <f>SUM(C18:C24)</f>
        <v>462.57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0</v>
      </c>
      <c r="F18" s="49">
        <v>0</v>
      </c>
    </row>
    <row r="19" spans="1:6" x14ac:dyDescent="0.25">
      <c r="A19" s="50" t="s">
        <v>31</v>
      </c>
      <c r="B19" s="49">
        <v>0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140.59</v>
      </c>
      <c r="C20" s="49">
        <v>462.57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0</v>
      </c>
      <c r="C24" s="49">
        <v>0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B9+B17+B25+B31+B38+B41</f>
        <v>583580.53999999992</v>
      </c>
      <c r="C47" s="4">
        <f>C9+C17+C25+C31+C38+C41</f>
        <v>420064.08</v>
      </c>
      <c r="D47" s="2" t="s">
        <v>86</v>
      </c>
      <c r="E47" s="4">
        <f>E9+E19+E23+E26+E27+E31+E38+E42</f>
        <v>71312.990000000005</v>
      </c>
      <c r="F47" s="4">
        <f>F9+F19+F23+F26+F27+F31+F38+F42</f>
        <v>49411.89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0</v>
      </c>
      <c r="C52" s="49">
        <v>0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195812.69</v>
      </c>
      <c r="C53" s="49">
        <v>148945.21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18014</v>
      </c>
      <c r="C54" s="49">
        <v>18014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0</v>
      </c>
      <c r="C55" s="49">
        <v>0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71312.990000000005</v>
      </c>
      <c r="F59" s="4">
        <f>F47+F57</f>
        <v>49411.89</v>
      </c>
    </row>
    <row r="60" spans="1:6" x14ac:dyDescent="0.25">
      <c r="A60" s="3" t="s">
        <v>106</v>
      </c>
      <c r="B60" s="4">
        <f>SUM(B50:B58)</f>
        <v>213826.69</v>
      </c>
      <c r="C60" s="4">
        <f>SUM(C50:C58)</f>
        <v>166959.21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797407.23</v>
      </c>
      <c r="C62" s="4">
        <f>SUM(C47+C60)</f>
        <v>587023.29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0</v>
      </c>
      <c r="F63" s="49">
        <f>SUM(F64:F66)</f>
        <v>166959.21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166959.21</v>
      </c>
    </row>
    <row r="65" spans="1:6" x14ac:dyDescent="0.25">
      <c r="A65" s="47"/>
      <c r="B65" s="47"/>
      <c r="C65" s="47"/>
      <c r="D65" s="52" t="s">
        <v>111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726094.24</v>
      </c>
      <c r="F68" s="49">
        <f>SUM(F69:F73)</f>
        <v>370652.19</v>
      </c>
    </row>
    <row r="69" spans="1:6" x14ac:dyDescent="0.25">
      <c r="A69" s="55"/>
      <c r="B69" s="47"/>
      <c r="C69" s="47"/>
      <c r="D69" s="48" t="s">
        <v>114</v>
      </c>
      <c r="E69" s="49">
        <v>188482.84</v>
      </c>
      <c r="F69" s="49">
        <v>370652.19</v>
      </c>
    </row>
    <row r="70" spans="1:6" x14ac:dyDescent="0.25">
      <c r="A70" s="55"/>
      <c r="B70" s="47"/>
      <c r="C70" s="47"/>
      <c r="D70" s="48" t="s">
        <v>115</v>
      </c>
      <c r="E70" s="49">
        <v>537611.4</v>
      </c>
      <c r="F70" s="49">
        <v>0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726094.24</v>
      </c>
      <c r="F79" s="4">
        <f>F63+F68+F75</f>
        <v>537611.4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797407.23</v>
      </c>
      <c r="F81" s="4">
        <f>F59+F79</f>
        <v>587023.29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E12:F15 E65:F68 E64 E71:F81 B12:C19 B21:C52 B55:C62 E17:F63 F16 F11 F7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453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64" t="s">
        <v>456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457</v>
      </c>
      <c r="C7" s="165"/>
      <c r="D7" s="165"/>
      <c r="E7" s="165"/>
      <c r="F7" s="165"/>
      <c r="G7" s="165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68" t="s">
        <v>474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457</v>
      </c>
      <c r="C7" s="165"/>
      <c r="D7" s="165"/>
      <c r="E7" s="165"/>
      <c r="F7" s="165"/>
      <c r="G7" s="165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488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511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512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474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511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512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517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INSTITUTO MUNICIPAL DE PLANEACION Y DESARROLLO DE APASEO EL GRANDE (a)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110" workbookViewId="0">
      <selection activeCell="A3" sqref="A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30 de Junio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0</v>
      </c>
      <c r="C18" s="112"/>
      <c r="D18" s="112"/>
      <c r="E18" s="112"/>
      <c r="F18" s="4">
        <v>0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A4" sqref="A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53" workbookViewId="0">
      <selection activeCell="D33" sqref="D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>INSTITUTO MUNICIPAL DE PLANEACION Y DESARROLLO DE APASEO EL GRANDE (a)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30 de Junio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2734028.82</v>
      </c>
      <c r="C8" s="15">
        <f>SUM(C9:C11)</f>
        <v>1150062.78</v>
      </c>
      <c r="D8" s="15">
        <f>SUM(D9:D11)</f>
        <v>1151318.27</v>
      </c>
    </row>
    <row r="9" spans="1:4" x14ac:dyDescent="0.25">
      <c r="A9" s="60" t="s">
        <v>195</v>
      </c>
      <c r="B9" s="97">
        <v>2734028.82</v>
      </c>
      <c r="C9" s="97">
        <v>1150062.78</v>
      </c>
      <c r="D9" s="97">
        <v>1151318.27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2734028.82</v>
      </c>
      <c r="C13" s="15">
        <f>C14+C15</f>
        <v>1009702.79</v>
      </c>
      <c r="D13" s="15">
        <f>D14+D15</f>
        <v>1006562.4</v>
      </c>
    </row>
    <row r="14" spans="1:4" x14ac:dyDescent="0.25">
      <c r="A14" s="60" t="s">
        <v>199</v>
      </c>
      <c r="B14" s="97">
        <v>2734028.82</v>
      </c>
      <c r="C14" s="97">
        <v>1009702.79</v>
      </c>
      <c r="D14" s="97">
        <v>1006562.4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202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140359.99</v>
      </c>
      <c r="D21" s="15">
        <f>D8-D13+D17</f>
        <v>144755.87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140359.99</v>
      </c>
      <c r="D23" s="15">
        <f>D21-D11</f>
        <v>144755.87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140359.99</v>
      </c>
      <c r="D25" s="15">
        <f>D23-D17</f>
        <v>144755.87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140359.99</v>
      </c>
      <c r="D33" s="4">
        <f>D25+D29</f>
        <v>144755.87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2734028.82</v>
      </c>
      <c r="C48" s="99">
        <f>C9</f>
        <v>1150062.78</v>
      </c>
      <c r="D48" s="99">
        <f>D9</f>
        <v>1151318.27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2734028.82</v>
      </c>
      <c r="C53" s="49">
        <f>C14</f>
        <v>1009702.79</v>
      </c>
      <c r="D53" s="49">
        <f>D14</f>
        <v>1006562.4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140359.99</v>
      </c>
      <c r="D57" s="4">
        <f>D48+D49-D53+D55</f>
        <v>144755.87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140359.99</v>
      </c>
      <c r="D59" s="4">
        <f>D57-D49</f>
        <v>144755.87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 D1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30 de Junio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1229.7</v>
      </c>
      <c r="G12" s="49">
        <f t="shared" si="0"/>
        <v>1229.7</v>
      </c>
    </row>
    <row r="13" spans="1:7" x14ac:dyDescent="0.25">
      <c r="A13" s="60" t="s">
        <v>244</v>
      </c>
      <c r="B13" s="49">
        <v>0</v>
      </c>
      <c r="C13" s="49">
        <v>0</v>
      </c>
      <c r="D13" s="49">
        <v>0</v>
      </c>
      <c r="E13" s="49">
        <v>0</v>
      </c>
      <c r="F13" s="49">
        <v>25.79</v>
      </c>
      <c r="G13" s="49">
        <f t="shared" si="0"/>
        <v>25.79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2734028.82</v>
      </c>
      <c r="C34" s="49">
        <v>433903.22</v>
      </c>
      <c r="D34" s="49">
        <v>0</v>
      </c>
      <c r="E34" s="49">
        <v>1150062.78</v>
      </c>
      <c r="F34" s="49">
        <v>1150062.78</v>
      </c>
      <c r="G34" s="49">
        <f t="shared" si="4"/>
        <v>-1583966.0399999998</v>
      </c>
    </row>
    <row r="35" spans="1:7" ht="14.45" customHeight="1" x14ac:dyDescent="0.25">
      <c r="A35" s="60" t="s">
        <v>266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6">B38+B39</f>
        <v>5000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-5000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5000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-5000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7">SUM(B9,B10,B11,B12,B13,B14,B15,B16,B28,B34,B35,B37)</f>
        <v>2739028.82</v>
      </c>
      <c r="C41" s="4">
        <f t="shared" si="7"/>
        <v>433903.22</v>
      </c>
      <c r="D41" s="4">
        <f t="shared" si="7"/>
        <v>0</v>
      </c>
      <c r="E41" s="4">
        <f t="shared" si="7"/>
        <v>1150062.78</v>
      </c>
      <c r="F41" s="4">
        <f t="shared" si="7"/>
        <v>1151318.27</v>
      </c>
      <c r="G41" s="4">
        <f t="shared" si="7"/>
        <v>-1587710.5499999998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6">B41+B65+B67</f>
        <v>2739028.82</v>
      </c>
      <c r="C70" s="4">
        <f t="shared" si="16"/>
        <v>433903.22</v>
      </c>
      <c r="D70" s="4">
        <f t="shared" si="16"/>
        <v>0</v>
      </c>
      <c r="E70" s="4">
        <f t="shared" si="16"/>
        <v>1150062.78</v>
      </c>
      <c r="F70" s="4">
        <f t="shared" si="16"/>
        <v>1151318.27</v>
      </c>
      <c r="G70" s="4">
        <f t="shared" si="16"/>
        <v>-1587710.5499999998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8 D34 B40:F58 C39:F39" unlockedFormula="1"/>
    <ignoredError sqref="B28:F28 B59:F59" formulaRange="1" unlockedFormula="1"/>
    <ignoredError sqref="G59 G54 G16:G37" formula="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30 de Junio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2300125.5999999996</v>
      </c>
      <c r="C9" s="86">
        <f t="shared" si="0"/>
        <v>433903.22</v>
      </c>
      <c r="D9" s="86">
        <f t="shared" si="0"/>
        <v>2734028.8200000003</v>
      </c>
      <c r="E9" s="86">
        <f t="shared" si="0"/>
        <v>1009702.83</v>
      </c>
      <c r="F9" s="86">
        <f t="shared" si="0"/>
        <v>1006562.4400000001</v>
      </c>
      <c r="G9" s="86">
        <f t="shared" si="0"/>
        <v>1724325.9900000002</v>
      </c>
    </row>
    <row r="10" spans="1:7" x14ac:dyDescent="0.25">
      <c r="A10" s="87" t="s">
        <v>311</v>
      </c>
      <c r="B10" s="86">
        <f t="shared" ref="B10:G10" si="1">SUM(B11:B17)</f>
        <v>1655233.44</v>
      </c>
      <c r="C10" s="86">
        <f t="shared" si="1"/>
        <v>217961.4</v>
      </c>
      <c r="D10" s="86">
        <f t="shared" si="1"/>
        <v>1873194.84</v>
      </c>
      <c r="E10" s="86">
        <f t="shared" si="1"/>
        <v>732367.24</v>
      </c>
      <c r="F10" s="86">
        <f t="shared" si="1"/>
        <v>732367.24</v>
      </c>
      <c r="G10" s="86">
        <f t="shared" si="1"/>
        <v>1140827.6000000001</v>
      </c>
    </row>
    <row r="11" spans="1:7" x14ac:dyDescent="0.25">
      <c r="A11" s="88" t="s">
        <v>312</v>
      </c>
      <c r="B11" s="77">
        <v>1221663.08</v>
      </c>
      <c r="C11" s="77">
        <v>208004.56</v>
      </c>
      <c r="D11" s="77">
        <f>+B11+C11</f>
        <v>1429667.6400000001</v>
      </c>
      <c r="E11" s="77">
        <v>405330.61</v>
      </c>
      <c r="F11" s="77">
        <v>405330.61</v>
      </c>
      <c r="G11" s="77">
        <f>D11-E11</f>
        <v>1024337.0300000001</v>
      </c>
    </row>
    <row r="12" spans="1:7" x14ac:dyDescent="0.25">
      <c r="A12" s="88" t="s">
        <v>313</v>
      </c>
      <c r="B12" s="77">
        <v>0</v>
      </c>
      <c r="C12" s="77">
        <v>0</v>
      </c>
      <c r="D12" s="77">
        <f t="shared" ref="D12:D17" si="2">+B12+C12</f>
        <v>0</v>
      </c>
      <c r="E12" s="77">
        <v>0</v>
      </c>
      <c r="F12" s="77">
        <v>0</v>
      </c>
      <c r="G12" s="77">
        <f t="shared" ref="G12:G17" si="3">D12-E12</f>
        <v>0</v>
      </c>
    </row>
    <row r="13" spans="1:7" x14ac:dyDescent="0.25">
      <c r="A13" s="88" t="s">
        <v>314</v>
      </c>
      <c r="B13" s="77">
        <v>0</v>
      </c>
      <c r="C13" s="77">
        <v>0</v>
      </c>
      <c r="D13" s="77">
        <f t="shared" si="2"/>
        <v>0</v>
      </c>
      <c r="E13" s="77">
        <v>16203.09</v>
      </c>
      <c r="F13" s="77">
        <v>16203.09</v>
      </c>
      <c r="G13" s="77">
        <f t="shared" si="3"/>
        <v>-16203.09</v>
      </c>
    </row>
    <row r="14" spans="1:7" x14ac:dyDescent="0.25">
      <c r="A14" s="88" t="s">
        <v>315</v>
      </c>
      <c r="B14" s="77">
        <v>143318.46</v>
      </c>
      <c r="C14" s="77">
        <v>0</v>
      </c>
      <c r="D14" s="77">
        <f t="shared" si="2"/>
        <v>143318.46</v>
      </c>
      <c r="E14" s="77">
        <v>52600.75</v>
      </c>
      <c r="F14" s="77">
        <v>52600.75</v>
      </c>
      <c r="G14" s="77">
        <f t="shared" si="3"/>
        <v>90717.709999999992</v>
      </c>
    </row>
    <row r="15" spans="1:7" x14ac:dyDescent="0.25">
      <c r="A15" s="88" t="s">
        <v>316</v>
      </c>
      <c r="B15" s="77">
        <v>31013.16</v>
      </c>
      <c r="C15" s="77">
        <v>0</v>
      </c>
      <c r="D15" s="77">
        <f t="shared" si="2"/>
        <v>31013.16</v>
      </c>
      <c r="E15" s="77">
        <v>158546.18</v>
      </c>
      <c r="F15" s="77">
        <v>158546.18</v>
      </c>
      <c r="G15" s="77">
        <f t="shared" si="3"/>
        <v>-127533.01999999999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318</v>
      </c>
      <c r="B17" s="77">
        <v>259238.74</v>
      </c>
      <c r="C17" s="77">
        <v>9956.84</v>
      </c>
      <c r="D17" s="77">
        <f t="shared" si="2"/>
        <v>269195.58</v>
      </c>
      <c r="E17" s="77">
        <v>99686.61</v>
      </c>
      <c r="F17" s="77">
        <v>99686.61</v>
      </c>
      <c r="G17" s="77">
        <f t="shared" si="3"/>
        <v>169508.97000000003</v>
      </c>
    </row>
    <row r="18" spans="1:7" x14ac:dyDescent="0.25">
      <c r="A18" s="87" t="s">
        <v>319</v>
      </c>
      <c r="B18" s="86">
        <f t="shared" ref="B18:G18" si="4">SUM(B19:B27)</f>
        <v>94698.72</v>
      </c>
      <c r="C18" s="86">
        <f t="shared" si="4"/>
        <v>40381.649999999994</v>
      </c>
      <c r="D18" s="86">
        <f t="shared" si="4"/>
        <v>135080.37</v>
      </c>
      <c r="E18" s="86">
        <f t="shared" si="4"/>
        <v>40764.81</v>
      </c>
      <c r="F18" s="86">
        <f t="shared" si="4"/>
        <v>40764.81</v>
      </c>
      <c r="G18" s="86">
        <f t="shared" si="4"/>
        <v>94315.56</v>
      </c>
    </row>
    <row r="19" spans="1:7" x14ac:dyDescent="0.25">
      <c r="A19" s="88" t="s">
        <v>320</v>
      </c>
      <c r="B19" s="77">
        <v>50826.17</v>
      </c>
      <c r="C19" s="77">
        <v>11700</v>
      </c>
      <c r="D19" s="77">
        <f>+B19+C19</f>
        <v>62526.17</v>
      </c>
      <c r="E19" s="77">
        <v>22172.09</v>
      </c>
      <c r="F19" s="77">
        <v>22172.09</v>
      </c>
      <c r="G19" s="77">
        <f>D19-E19</f>
        <v>40354.080000000002</v>
      </c>
    </row>
    <row r="20" spans="1:7" x14ac:dyDescent="0.25">
      <c r="A20" s="88" t="s">
        <v>321</v>
      </c>
      <c r="B20" s="77">
        <v>1000</v>
      </c>
      <c r="C20" s="77">
        <v>0</v>
      </c>
      <c r="D20" s="77">
        <f t="shared" ref="D20:D27" si="5">+B20+C20</f>
        <v>1000</v>
      </c>
      <c r="E20" s="77">
        <v>620.6</v>
      </c>
      <c r="F20" s="77">
        <v>620.6</v>
      </c>
      <c r="G20" s="77">
        <f t="shared" ref="G20:G27" si="6">D20-E20</f>
        <v>379.4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323</v>
      </c>
      <c r="B22" s="77">
        <v>3500</v>
      </c>
      <c r="C22" s="77">
        <v>2500</v>
      </c>
      <c r="D22" s="77">
        <f t="shared" si="5"/>
        <v>6000</v>
      </c>
      <c r="E22" s="77">
        <v>373.01</v>
      </c>
      <c r="F22" s="77">
        <v>373.01</v>
      </c>
      <c r="G22" s="77">
        <f t="shared" si="6"/>
        <v>5626.99</v>
      </c>
    </row>
    <row r="23" spans="1:7" x14ac:dyDescent="0.25">
      <c r="A23" s="88" t="s">
        <v>324</v>
      </c>
      <c r="B23" s="77">
        <v>0</v>
      </c>
      <c r="C23" s="77">
        <v>0</v>
      </c>
      <c r="D23" s="77">
        <f t="shared" si="5"/>
        <v>0</v>
      </c>
      <c r="E23" s="77">
        <v>0</v>
      </c>
      <c r="F23" s="77">
        <v>0</v>
      </c>
      <c r="G23" s="77">
        <f t="shared" si="6"/>
        <v>0</v>
      </c>
    </row>
    <row r="24" spans="1:7" x14ac:dyDescent="0.25">
      <c r="A24" s="88" t="s">
        <v>325</v>
      </c>
      <c r="B24" s="77">
        <v>29260.5</v>
      </c>
      <c r="C24" s="77">
        <v>423.8</v>
      </c>
      <c r="D24" s="77">
        <f t="shared" si="5"/>
        <v>29684.3</v>
      </c>
      <c r="E24" s="77">
        <v>8537.7999999999993</v>
      </c>
      <c r="F24" s="77">
        <v>8537.7999999999993</v>
      </c>
      <c r="G24" s="77">
        <f t="shared" si="6"/>
        <v>21146.5</v>
      </c>
    </row>
    <row r="25" spans="1:7" x14ac:dyDescent="0.25">
      <c r="A25" s="88" t="s">
        <v>326</v>
      </c>
      <c r="B25" s="77">
        <v>0</v>
      </c>
      <c r="C25" s="77">
        <v>7000</v>
      </c>
      <c r="D25" s="77">
        <f t="shared" si="5"/>
        <v>7000</v>
      </c>
      <c r="E25" s="77">
        <v>0</v>
      </c>
      <c r="F25" s="77">
        <v>0</v>
      </c>
      <c r="G25" s="77">
        <f t="shared" si="6"/>
        <v>7000</v>
      </c>
    </row>
    <row r="26" spans="1:7" x14ac:dyDescent="0.25">
      <c r="A26" s="88" t="s">
        <v>327</v>
      </c>
      <c r="B26" s="77">
        <v>0</v>
      </c>
      <c r="C26" s="77">
        <v>0</v>
      </c>
      <c r="D26" s="77">
        <f t="shared" si="5"/>
        <v>0</v>
      </c>
      <c r="E26" s="77">
        <v>0</v>
      </c>
      <c r="F26" s="77">
        <v>0</v>
      </c>
      <c r="G26" s="77">
        <f t="shared" si="6"/>
        <v>0</v>
      </c>
    </row>
    <row r="27" spans="1:7" x14ac:dyDescent="0.25">
      <c r="A27" s="88" t="s">
        <v>328</v>
      </c>
      <c r="B27" s="77">
        <v>10112.049999999999</v>
      </c>
      <c r="C27" s="77">
        <v>18757.849999999999</v>
      </c>
      <c r="D27" s="77">
        <f t="shared" si="5"/>
        <v>28869.899999999998</v>
      </c>
      <c r="E27" s="77">
        <v>9061.31</v>
      </c>
      <c r="F27" s="77">
        <v>9061.31</v>
      </c>
      <c r="G27" s="77">
        <f t="shared" si="6"/>
        <v>19808.589999999997</v>
      </c>
    </row>
    <row r="28" spans="1:7" x14ac:dyDescent="0.25">
      <c r="A28" s="87" t="s">
        <v>329</v>
      </c>
      <c r="B28" s="86">
        <f t="shared" ref="B28:G28" si="7">SUM(B29:B37)</f>
        <v>317114.71000000002</v>
      </c>
      <c r="C28" s="86">
        <f t="shared" si="7"/>
        <v>42163.7</v>
      </c>
      <c r="D28" s="86">
        <f t="shared" si="7"/>
        <v>359278.41</v>
      </c>
      <c r="E28" s="86">
        <f t="shared" si="7"/>
        <v>175338.46</v>
      </c>
      <c r="F28" s="86">
        <f t="shared" si="7"/>
        <v>172198.07</v>
      </c>
      <c r="G28" s="86">
        <f t="shared" si="7"/>
        <v>183939.94999999998</v>
      </c>
    </row>
    <row r="29" spans="1:7" x14ac:dyDescent="0.25">
      <c r="A29" s="88" t="s">
        <v>330</v>
      </c>
      <c r="B29" s="77">
        <v>34200</v>
      </c>
      <c r="C29" s="77">
        <v>0</v>
      </c>
      <c r="D29" s="77">
        <f>+B29+C29</f>
        <v>34200</v>
      </c>
      <c r="E29" s="77">
        <v>9582</v>
      </c>
      <c r="F29" s="77">
        <v>9582</v>
      </c>
      <c r="G29" s="77">
        <f>D29-E29</f>
        <v>24618</v>
      </c>
    </row>
    <row r="30" spans="1:7" x14ac:dyDescent="0.25">
      <c r="A30" s="88" t="s">
        <v>331</v>
      </c>
      <c r="B30" s="77">
        <v>192569.28</v>
      </c>
      <c r="C30" s="77">
        <v>0</v>
      </c>
      <c r="D30" s="77">
        <f t="shared" ref="D30:D37" si="8">+B30+C30</f>
        <v>192569.28</v>
      </c>
      <c r="E30" s="77">
        <v>101098.86</v>
      </c>
      <c r="F30" s="77">
        <v>101098.86</v>
      </c>
      <c r="G30" s="77">
        <f t="shared" ref="G30:G37" si="9">D30-E30</f>
        <v>91470.42</v>
      </c>
    </row>
    <row r="31" spans="1:7" x14ac:dyDescent="0.25">
      <c r="A31" s="88" t="s">
        <v>332</v>
      </c>
      <c r="B31" s="77">
        <v>22827.9</v>
      </c>
      <c r="C31" s="77">
        <v>4763.7</v>
      </c>
      <c r="D31" s="77">
        <f t="shared" si="8"/>
        <v>27591.600000000002</v>
      </c>
      <c r="E31" s="77">
        <v>23400.74</v>
      </c>
      <c r="F31" s="77">
        <v>23400.74</v>
      </c>
      <c r="G31" s="77">
        <f t="shared" si="9"/>
        <v>4190.8600000000006</v>
      </c>
    </row>
    <row r="32" spans="1:7" x14ac:dyDescent="0.25">
      <c r="A32" s="88" t="s">
        <v>333</v>
      </c>
      <c r="B32" s="77">
        <v>1500</v>
      </c>
      <c r="C32" s="77">
        <v>0</v>
      </c>
      <c r="D32" s="77">
        <f t="shared" si="8"/>
        <v>1500</v>
      </c>
      <c r="E32" s="77">
        <v>843.21</v>
      </c>
      <c r="F32" s="77">
        <v>843.21</v>
      </c>
      <c r="G32" s="77">
        <f t="shared" si="9"/>
        <v>656.79</v>
      </c>
    </row>
    <row r="33" spans="1:7" ht="14.45" customHeight="1" x14ac:dyDescent="0.25">
      <c r="A33" s="88" t="s">
        <v>334</v>
      </c>
      <c r="B33" s="77">
        <v>9930.35</v>
      </c>
      <c r="C33" s="77">
        <v>36809.65</v>
      </c>
      <c r="D33" s="77">
        <f t="shared" si="8"/>
        <v>46740</v>
      </c>
      <c r="E33" s="77">
        <v>18001.759999999998</v>
      </c>
      <c r="F33" s="77">
        <v>18001.759999999998</v>
      </c>
      <c r="G33" s="77">
        <f t="shared" si="9"/>
        <v>28738.240000000002</v>
      </c>
    </row>
    <row r="34" spans="1:7" ht="14.45" customHeight="1" x14ac:dyDescent="0.25">
      <c r="A34" s="88" t="s">
        <v>335</v>
      </c>
      <c r="B34" s="77">
        <v>2330.7199999999998</v>
      </c>
      <c r="C34" s="77">
        <v>0</v>
      </c>
      <c r="D34" s="77">
        <f t="shared" si="8"/>
        <v>2330.7199999999998</v>
      </c>
      <c r="E34" s="77">
        <v>0</v>
      </c>
      <c r="F34" s="77">
        <v>0</v>
      </c>
      <c r="G34" s="77">
        <f t="shared" si="9"/>
        <v>2330.7199999999998</v>
      </c>
    </row>
    <row r="35" spans="1:7" ht="14.45" customHeight="1" x14ac:dyDescent="0.25">
      <c r="A35" s="88" t="s">
        <v>336</v>
      </c>
      <c r="B35" s="77">
        <v>3835.14</v>
      </c>
      <c r="C35" s="77">
        <v>2700</v>
      </c>
      <c r="D35" s="77">
        <f t="shared" si="8"/>
        <v>6535.1399999999994</v>
      </c>
      <c r="E35" s="77">
        <v>2115</v>
      </c>
      <c r="F35" s="77">
        <v>2115</v>
      </c>
      <c r="G35" s="77">
        <f t="shared" si="9"/>
        <v>4420.1399999999994</v>
      </c>
    </row>
    <row r="36" spans="1:7" ht="14.45" customHeight="1" x14ac:dyDescent="0.25">
      <c r="A36" s="88" t="s">
        <v>337</v>
      </c>
      <c r="B36" s="77">
        <v>6681.62</v>
      </c>
      <c r="C36" s="77">
        <v>600</v>
      </c>
      <c r="D36" s="77">
        <f t="shared" si="8"/>
        <v>7281.62</v>
      </c>
      <c r="E36" s="77">
        <v>4566.08</v>
      </c>
      <c r="F36" s="77">
        <v>4566.08</v>
      </c>
      <c r="G36" s="77">
        <f t="shared" si="9"/>
        <v>2715.54</v>
      </c>
    </row>
    <row r="37" spans="1:7" ht="14.45" customHeight="1" x14ac:dyDescent="0.25">
      <c r="A37" s="88" t="s">
        <v>338</v>
      </c>
      <c r="B37" s="77">
        <v>43239.7</v>
      </c>
      <c r="C37" s="77">
        <v>-2709.65</v>
      </c>
      <c r="D37" s="77">
        <f t="shared" si="8"/>
        <v>40530.049999999996</v>
      </c>
      <c r="E37" s="77">
        <v>15730.81</v>
      </c>
      <c r="F37" s="77">
        <v>12590.42</v>
      </c>
      <c r="G37" s="77">
        <f t="shared" si="9"/>
        <v>24799.239999999998</v>
      </c>
    </row>
    <row r="38" spans="1:7" x14ac:dyDescent="0.25">
      <c r="A38" s="87" t="s">
        <v>339</v>
      </c>
      <c r="B38" s="86">
        <f t="shared" ref="B38:G38" si="10">SUM(B39:B47)</f>
        <v>519.75</v>
      </c>
      <c r="C38" s="86">
        <f t="shared" si="10"/>
        <v>0</v>
      </c>
      <c r="D38" s="86">
        <f t="shared" si="10"/>
        <v>519.75</v>
      </c>
      <c r="E38" s="86">
        <f t="shared" si="10"/>
        <v>0</v>
      </c>
      <c r="F38" s="86">
        <f t="shared" si="10"/>
        <v>0</v>
      </c>
      <c r="G38" s="86">
        <f t="shared" si="10"/>
        <v>519.75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f>+B39+C39</f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f t="shared" ref="D40:D47" si="11">+B40+C40</f>
        <v>0</v>
      </c>
      <c r="E40" s="77">
        <v>0</v>
      </c>
      <c r="F40" s="77">
        <v>0</v>
      </c>
      <c r="G40" s="77">
        <f t="shared" ref="G40:G47" si="12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f t="shared" si="11"/>
        <v>0</v>
      </c>
      <c r="E41" s="77">
        <v>0</v>
      </c>
      <c r="F41" s="77">
        <v>0</v>
      </c>
      <c r="G41" s="77">
        <f t="shared" si="12"/>
        <v>0</v>
      </c>
    </row>
    <row r="42" spans="1:7" x14ac:dyDescent="0.25">
      <c r="A42" s="88" t="s">
        <v>343</v>
      </c>
      <c r="B42" s="77">
        <v>519.75</v>
      </c>
      <c r="C42" s="77">
        <v>0</v>
      </c>
      <c r="D42" s="77">
        <f t="shared" si="11"/>
        <v>519.75</v>
      </c>
      <c r="E42" s="77">
        <v>0</v>
      </c>
      <c r="F42" s="77">
        <v>0</v>
      </c>
      <c r="G42" s="77">
        <f t="shared" si="12"/>
        <v>519.75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f t="shared" si="11"/>
        <v>0</v>
      </c>
      <c r="E43" s="77">
        <v>0</v>
      </c>
      <c r="F43" s="77">
        <v>0</v>
      </c>
      <c r="G43" s="77">
        <f t="shared" si="12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f t="shared" si="11"/>
        <v>0</v>
      </c>
      <c r="E44" s="77">
        <v>0</v>
      </c>
      <c r="F44" s="77">
        <v>0</v>
      </c>
      <c r="G44" s="77">
        <f t="shared" si="12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f t="shared" si="11"/>
        <v>0</v>
      </c>
      <c r="E45" s="77">
        <v>0</v>
      </c>
      <c r="F45" s="77">
        <v>0</v>
      </c>
      <c r="G45" s="77">
        <f t="shared" si="12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f t="shared" si="11"/>
        <v>0</v>
      </c>
      <c r="E46" s="77">
        <v>0</v>
      </c>
      <c r="F46" s="77">
        <v>0</v>
      </c>
      <c r="G46" s="77">
        <f t="shared" si="12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f t="shared" si="11"/>
        <v>0</v>
      </c>
      <c r="E47" s="77">
        <v>0</v>
      </c>
      <c r="F47" s="77">
        <v>0</v>
      </c>
      <c r="G47" s="77">
        <f t="shared" si="12"/>
        <v>0</v>
      </c>
    </row>
    <row r="48" spans="1:7" x14ac:dyDescent="0.25">
      <c r="A48" s="87" t="s">
        <v>349</v>
      </c>
      <c r="B48" s="86">
        <f t="shared" ref="B48:G48" si="13">SUM(B49:B57)</f>
        <v>232558.97999999998</v>
      </c>
      <c r="C48" s="86">
        <f t="shared" si="13"/>
        <v>133396.47</v>
      </c>
      <c r="D48" s="86">
        <f t="shared" si="13"/>
        <v>365955.45</v>
      </c>
      <c r="E48" s="86">
        <f t="shared" si="13"/>
        <v>61232.32</v>
      </c>
      <c r="F48" s="86">
        <f t="shared" si="13"/>
        <v>61232.32</v>
      </c>
      <c r="G48" s="86">
        <f t="shared" si="13"/>
        <v>304723.13</v>
      </c>
    </row>
    <row r="49" spans="1:7" x14ac:dyDescent="0.25">
      <c r="A49" s="88" t="s">
        <v>350</v>
      </c>
      <c r="B49" s="77">
        <v>165361.4</v>
      </c>
      <c r="C49" s="77">
        <v>124396.47</v>
      </c>
      <c r="D49" s="77">
        <f>+B49+C49</f>
        <v>289757.87</v>
      </c>
      <c r="E49" s="77">
        <v>61232.32</v>
      </c>
      <c r="F49" s="77">
        <v>61232.32</v>
      </c>
      <c r="G49" s="77">
        <f>D49-E49</f>
        <v>228525.55</v>
      </c>
    </row>
    <row r="50" spans="1:7" x14ac:dyDescent="0.25">
      <c r="A50" s="88" t="s">
        <v>351</v>
      </c>
      <c r="B50" s="77">
        <v>0</v>
      </c>
      <c r="C50" s="77">
        <v>0</v>
      </c>
      <c r="D50" s="77">
        <f t="shared" ref="D50:D57" si="14">+B50+C50</f>
        <v>0</v>
      </c>
      <c r="E50" s="77">
        <v>0</v>
      </c>
      <c r="F50" s="77">
        <v>0</v>
      </c>
      <c r="G50" s="77">
        <f t="shared" ref="G50:G57" si="15">D50-E50</f>
        <v>0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f t="shared" si="14"/>
        <v>0</v>
      </c>
      <c r="E51" s="77">
        <v>0</v>
      </c>
      <c r="F51" s="77">
        <v>0</v>
      </c>
      <c r="G51" s="77">
        <f t="shared" si="15"/>
        <v>0</v>
      </c>
    </row>
    <row r="52" spans="1:7" x14ac:dyDescent="0.25">
      <c r="A52" s="88" t="s">
        <v>353</v>
      </c>
      <c r="B52" s="77">
        <v>0</v>
      </c>
      <c r="C52" s="77">
        <v>0</v>
      </c>
      <c r="D52" s="77">
        <f t="shared" si="14"/>
        <v>0</v>
      </c>
      <c r="E52" s="77">
        <v>0</v>
      </c>
      <c r="F52" s="77">
        <v>0</v>
      </c>
      <c r="G52" s="77">
        <f t="shared" si="15"/>
        <v>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f t="shared" si="14"/>
        <v>0</v>
      </c>
      <c r="E53" s="77">
        <v>0</v>
      </c>
      <c r="F53" s="77">
        <v>0</v>
      </c>
      <c r="G53" s="77">
        <f t="shared" si="15"/>
        <v>0</v>
      </c>
    </row>
    <row r="54" spans="1:7" x14ac:dyDescent="0.25">
      <c r="A54" s="88" t="s">
        <v>355</v>
      </c>
      <c r="B54" s="77">
        <v>0</v>
      </c>
      <c r="C54" s="77">
        <v>0</v>
      </c>
      <c r="D54" s="77">
        <f t="shared" si="14"/>
        <v>0</v>
      </c>
      <c r="E54" s="77">
        <v>0</v>
      </c>
      <c r="F54" s="77">
        <v>0</v>
      </c>
      <c r="G54" s="77">
        <f t="shared" si="15"/>
        <v>0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f t="shared" si="14"/>
        <v>0</v>
      </c>
      <c r="E55" s="77">
        <v>0</v>
      </c>
      <c r="F55" s="77">
        <v>0</v>
      </c>
      <c r="G55" s="77">
        <f t="shared" si="15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f t="shared" si="14"/>
        <v>0</v>
      </c>
      <c r="E56" s="77">
        <v>0</v>
      </c>
      <c r="F56" s="77">
        <v>0</v>
      </c>
      <c r="G56" s="77">
        <f t="shared" si="15"/>
        <v>0</v>
      </c>
    </row>
    <row r="57" spans="1:7" x14ac:dyDescent="0.25">
      <c r="A57" s="88" t="s">
        <v>358</v>
      </c>
      <c r="B57" s="77">
        <v>67197.58</v>
      </c>
      <c r="C57" s="77">
        <v>9000</v>
      </c>
      <c r="D57" s="77">
        <f t="shared" si="14"/>
        <v>76197.58</v>
      </c>
      <c r="E57" s="77">
        <v>0</v>
      </c>
      <c r="F57" s="77">
        <v>0</v>
      </c>
      <c r="G57" s="77">
        <f t="shared" si="15"/>
        <v>76197.58</v>
      </c>
    </row>
    <row r="58" spans="1:7" x14ac:dyDescent="0.25">
      <c r="A58" s="87" t="s">
        <v>359</v>
      </c>
      <c r="B58" s="86">
        <f t="shared" ref="B58:G58" si="16">SUM(B59:B61)</f>
        <v>0</v>
      </c>
      <c r="C58" s="86">
        <f t="shared" si="16"/>
        <v>0</v>
      </c>
      <c r="D58" s="86">
        <f t="shared" si="16"/>
        <v>0</v>
      </c>
      <c r="E58" s="86">
        <f t="shared" si="16"/>
        <v>0</v>
      </c>
      <c r="F58" s="86">
        <f t="shared" si="16"/>
        <v>0</v>
      </c>
      <c r="G58" s="86">
        <f t="shared" si="16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7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7"/>
        <v>0</v>
      </c>
    </row>
    <row r="62" spans="1:7" x14ac:dyDescent="0.25">
      <c r="A62" s="87" t="s">
        <v>363</v>
      </c>
      <c r="B62" s="86">
        <f t="shared" ref="B62:G62" si="18">SUM(B63:B67,B69:B70)</f>
        <v>0</v>
      </c>
      <c r="C62" s="86">
        <f t="shared" si="18"/>
        <v>0</v>
      </c>
      <c r="D62" s="86">
        <f t="shared" si="18"/>
        <v>0</v>
      </c>
      <c r="E62" s="86">
        <f t="shared" si="18"/>
        <v>0</v>
      </c>
      <c r="F62" s="86">
        <f t="shared" si="18"/>
        <v>0</v>
      </c>
      <c r="G62" s="86">
        <f t="shared" si="18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9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9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9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9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9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9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9"/>
        <v>0</v>
      </c>
    </row>
    <row r="71" spans="1:7" x14ac:dyDescent="0.25">
      <c r="A71" s="87" t="s">
        <v>372</v>
      </c>
      <c r="B71" s="86">
        <f t="shared" ref="B71:G71" si="20">SUM(B72:B74)</f>
        <v>0</v>
      </c>
      <c r="C71" s="86">
        <f t="shared" si="20"/>
        <v>0</v>
      </c>
      <c r="D71" s="86">
        <f t="shared" si="20"/>
        <v>0</v>
      </c>
      <c r="E71" s="86">
        <f t="shared" si="20"/>
        <v>0</v>
      </c>
      <c r="F71" s="86">
        <f t="shared" si="20"/>
        <v>0</v>
      </c>
      <c r="G71" s="86">
        <f t="shared" si="20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21"/>
        <v>0</v>
      </c>
    </row>
    <row r="75" spans="1:7" x14ac:dyDescent="0.25">
      <c r="A75" s="87" t="s">
        <v>376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23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23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23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23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23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2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24">SUM(B85,B93,B103,B113,B123,B133,B137,B146,B150)</f>
        <v>0</v>
      </c>
      <c r="C84" s="86">
        <f t="shared" si="24"/>
        <v>0</v>
      </c>
      <c r="D84" s="86">
        <f t="shared" si="24"/>
        <v>0</v>
      </c>
      <c r="E84" s="86">
        <f t="shared" si="24"/>
        <v>0</v>
      </c>
      <c r="F84" s="86">
        <f t="shared" si="24"/>
        <v>0</v>
      </c>
      <c r="G84" s="86">
        <f t="shared" si="24"/>
        <v>0</v>
      </c>
    </row>
    <row r="85" spans="1:7" x14ac:dyDescent="0.25">
      <c r="A85" s="87" t="s">
        <v>311</v>
      </c>
      <c r="B85" s="86">
        <f t="shared" ref="B85:G85" si="25">SUM(B86:B92)</f>
        <v>0</v>
      </c>
      <c r="C85" s="86">
        <f t="shared" si="25"/>
        <v>0</v>
      </c>
      <c r="D85" s="86">
        <f t="shared" si="25"/>
        <v>0</v>
      </c>
      <c r="E85" s="86">
        <f t="shared" si="25"/>
        <v>0</v>
      </c>
      <c r="F85" s="86">
        <f t="shared" si="25"/>
        <v>0</v>
      </c>
      <c r="G85" s="86">
        <f t="shared" si="25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6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6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6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6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6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6"/>
        <v>0</v>
      </c>
    </row>
    <row r="93" spans="1:7" x14ac:dyDescent="0.25">
      <c r="A93" s="87" t="s">
        <v>319</v>
      </c>
      <c r="B93" s="86">
        <f t="shared" ref="B93:G93" si="27">SUM(B94:B102)</f>
        <v>0</v>
      </c>
      <c r="C93" s="86">
        <f t="shared" si="27"/>
        <v>0</v>
      </c>
      <c r="D93" s="86">
        <f t="shared" si="27"/>
        <v>0</v>
      </c>
      <c r="E93" s="86">
        <f t="shared" si="27"/>
        <v>0</v>
      </c>
      <c r="F93" s="86">
        <f t="shared" si="27"/>
        <v>0</v>
      </c>
      <c r="G93" s="86">
        <f t="shared" si="27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8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8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8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8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8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8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8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8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9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9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9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9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9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9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9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9"/>
        <v>0</v>
      </c>
    </row>
    <row r="113" spans="1:7" x14ac:dyDescent="0.25">
      <c r="A113" s="87" t="s">
        <v>339</v>
      </c>
      <c r="B113" s="86">
        <f t="shared" ref="B113:G113" si="30">SUM(B114:B122)</f>
        <v>0</v>
      </c>
      <c r="C113" s="86">
        <f t="shared" si="30"/>
        <v>0</v>
      </c>
      <c r="D113" s="86">
        <f t="shared" si="30"/>
        <v>0</v>
      </c>
      <c r="E113" s="86">
        <f t="shared" si="30"/>
        <v>0</v>
      </c>
      <c r="F113" s="86">
        <f t="shared" si="30"/>
        <v>0</v>
      </c>
      <c r="G113" s="86">
        <f t="shared" si="30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31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31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31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1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31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31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1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31"/>
        <v>0</v>
      </c>
    </row>
    <row r="123" spans="1:7" x14ac:dyDescent="0.25">
      <c r="A123" s="87" t="s">
        <v>349</v>
      </c>
      <c r="B123" s="86">
        <f t="shared" ref="B123:G123" si="32">SUM(B124:B132)</f>
        <v>0</v>
      </c>
      <c r="C123" s="86">
        <f t="shared" si="32"/>
        <v>0</v>
      </c>
      <c r="D123" s="86">
        <f t="shared" si="32"/>
        <v>0</v>
      </c>
      <c r="E123" s="86">
        <f t="shared" si="32"/>
        <v>0</v>
      </c>
      <c r="F123" s="86">
        <f t="shared" si="32"/>
        <v>0</v>
      </c>
      <c r="G123" s="86">
        <f t="shared" si="32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33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33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33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33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33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33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3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3"/>
        <v>0</v>
      </c>
    </row>
    <row r="133" spans="1:7" x14ac:dyDescent="0.25">
      <c r="A133" s="87" t="s">
        <v>359</v>
      </c>
      <c r="B133" s="86">
        <f t="shared" ref="B133:G133" si="34">SUM(B134:B136)</f>
        <v>0</v>
      </c>
      <c r="C133" s="86">
        <f t="shared" si="34"/>
        <v>0</v>
      </c>
      <c r="D133" s="86">
        <f t="shared" si="34"/>
        <v>0</v>
      </c>
      <c r="E133" s="86">
        <f t="shared" si="34"/>
        <v>0</v>
      </c>
      <c r="F133" s="86">
        <f t="shared" si="34"/>
        <v>0</v>
      </c>
      <c r="G133" s="86">
        <f t="shared" si="34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5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5"/>
        <v>0</v>
      </c>
    </row>
    <row r="137" spans="1:7" x14ac:dyDescent="0.25">
      <c r="A137" s="87" t="s">
        <v>363</v>
      </c>
      <c r="B137" s="86">
        <f t="shared" ref="B137:G137" si="36">SUM(B138:B142,B144:B145)</f>
        <v>0</v>
      </c>
      <c r="C137" s="86">
        <f t="shared" si="36"/>
        <v>0</v>
      </c>
      <c r="D137" s="86">
        <f t="shared" si="36"/>
        <v>0</v>
      </c>
      <c r="E137" s="86">
        <f t="shared" si="36"/>
        <v>0</v>
      </c>
      <c r="F137" s="86">
        <f t="shared" si="36"/>
        <v>0</v>
      </c>
      <c r="G137" s="86">
        <f t="shared" si="36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7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7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7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7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7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7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7"/>
        <v>0</v>
      </c>
    </row>
    <row r="146" spans="1:7" x14ac:dyDescent="0.25">
      <c r="A146" s="87" t="s">
        <v>372</v>
      </c>
      <c r="B146" s="86">
        <f t="shared" ref="B146:G146" si="38">SUM(B147:B149)</f>
        <v>0</v>
      </c>
      <c r="C146" s="86">
        <f t="shared" si="38"/>
        <v>0</v>
      </c>
      <c r="D146" s="86">
        <f t="shared" si="38"/>
        <v>0</v>
      </c>
      <c r="E146" s="86">
        <f t="shared" si="38"/>
        <v>0</v>
      </c>
      <c r="F146" s="86">
        <f t="shared" si="38"/>
        <v>0</v>
      </c>
      <c r="G146" s="86">
        <f t="shared" si="38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9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9"/>
        <v>0</v>
      </c>
    </row>
    <row r="150" spans="1:7" x14ac:dyDescent="0.25">
      <c r="A150" s="87" t="s">
        <v>376</v>
      </c>
      <c r="B150" s="86">
        <f t="shared" ref="B150:G150" si="40">SUM(B151:B157)</f>
        <v>0</v>
      </c>
      <c r="C150" s="86">
        <f t="shared" si="40"/>
        <v>0</v>
      </c>
      <c r="D150" s="86">
        <f t="shared" si="40"/>
        <v>0</v>
      </c>
      <c r="E150" s="86">
        <f t="shared" si="40"/>
        <v>0</v>
      </c>
      <c r="F150" s="86">
        <f t="shared" si="40"/>
        <v>0</v>
      </c>
      <c r="G150" s="86">
        <f t="shared" si="40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1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1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1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1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1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42">B9+B84</f>
        <v>2300125.5999999996</v>
      </c>
      <c r="C159" s="93">
        <f t="shared" si="42"/>
        <v>433903.22</v>
      </c>
      <c r="D159" s="93">
        <f t="shared" si="42"/>
        <v>2734028.8200000003</v>
      </c>
      <c r="E159" s="93">
        <f t="shared" si="42"/>
        <v>1009702.83</v>
      </c>
      <c r="F159" s="93">
        <f t="shared" si="42"/>
        <v>1006562.4400000001</v>
      </c>
      <c r="G159" s="93">
        <f t="shared" si="42"/>
        <v>1724325.9900000002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21:C21 B18:F18 G37 B28:F28 B40:C41 B38:F38 B50:C56 B48:F48 B59:G61 B58:F58 B63:G70 B62:F62 B71:F92 B94:F158 B93:C93 E93:F93 B12:C13 G11 B16:C16 C14 C15 D17 D19 C20 B23:C23 G22 B26:C26 G24 G27 C29:D29 C30 G31 C32 G33 C34 G35 G36 B43:C47 C42 B10:C10 D10:G10 B25 E25:G25 D49 E57:G57 B159 D159:F159 E12 E16:G16 G14 G15 D11:D16 E21:G21 G20 E23:G23 E26:G26 D20:D27 G29 G30 G32 F34:G34 D30:D37 B39:D39 E39:G39 E40:G41 E43:G47 E42:G42 D40:D47 E50:G56 D50:D57 G17 G19 G49 G13 G12" unlockedFormula="1"/>
    <ignoredError sqref="G18 G28 G38 G48 G58 G62 G71:G159" formula="1" unlockedFormula="1"/>
    <ignoredError sqref="D93" formulaRange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D38" sqref="D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30 de Junio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SUM(B10:B17)</f>
        <v>2300125.6</v>
      </c>
      <c r="C9" s="31">
        <f t="shared" ref="C9:G9" si="0">SUM(C10:C17)</f>
        <v>433903.22</v>
      </c>
      <c r="D9" s="31">
        <f t="shared" si="0"/>
        <v>2734028.8200000003</v>
      </c>
      <c r="E9" s="31">
        <f t="shared" si="0"/>
        <v>1009702.83</v>
      </c>
      <c r="F9" s="31">
        <f t="shared" si="0"/>
        <v>1006562.44</v>
      </c>
      <c r="G9" s="31">
        <f t="shared" si="0"/>
        <v>1724325.9900000002</v>
      </c>
    </row>
    <row r="10" spans="1:7" x14ac:dyDescent="0.25">
      <c r="A10" s="65" t="s">
        <v>565</v>
      </c>
      <c r="B10" s="77">
        <v>2300125.6</v>
      </c>
      <c r="C10" s="77">
        <v>433903.22</v>
      </c>
      <c r="D10" s="77">
        <f>+B10+C10</f>
        <v>2734028.8200000003</v>
      </c>
      <c r="E10" s="77">
        <v>1009702.83</v>
      </c>
      <c r="F10" s="77">
        <v>1006562.44</v>
      </c>
      <c r="G10" s="77">
        <f>+D10-E10</f>
        <v>1724325.9900000002</v>
      </c>
    </row>
    <row r="11" spans="1:7" x14ac:dyDescent="0.25">
      <c r="A11" s="65"/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/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/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/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/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/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/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/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2300125.6</v>
      </c>
      <c r="C29" s="4">
        <f t="shared" ref="C29:G29" si="2">SUM(C19,C9)</f>
        <v>433903.22</v>
      </c>
      <c r="D29" s="4">
        <f t="shared" si="2"/>
        <v>2734028.8200000003</v>
      </c>
      <c r="E29" s="4">
        <f t="shared" si="2"/>
        <v>1009702.83</v>
      </c>
      <c r="F29" s="4">
        <f t="shared" si="2"/>
        <v>1006562.44</v>
      </c>
      <c r="G29" s="4">
        <f t="shared" si="2"/>
        <v>1724325.9900000002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94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398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Junio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401</v>
      </c>
    </row>
    <row r="8" spans="1:7" ht="30" x14ac:dyDescent="0.25">
      <c r="A8" s="151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403</v>
      </c>
      <c r="B9" s="31">
        <f>SUM(B10,B19,B27,B37)</f>
        <v>2300125.6</v>
      </c>
      <c r="C9" s="31">
        <f t="shared" ref="C9:G9" si="0">SUM(C10,C19,C27,C37)</f>
        <v>433903.22</v>
      </c>
      <c r="D9" s="31">
        <f t="shared" si="0"/>
        <v>2734028.8200000003</v>
      </c>
      <c r="E9" s="31">
        <f t="shared" si="0"/>
        <v>1009702.83</v>
      </c>
      <c r="F9" s="31">
        <f t="shared" si="0"/>
        <v>1006562.44</v>
      </c>
      <c r="G9" s="31">
        <f t="shared" si="0"/>
        <v>1724325.9900000002</v>
      </c>
    </row>
    <row r="10" spans="1:7" ht="15" customHeight="1" x14ac:dyDescent="0.25">
      <c r="A10" s="60" t="s">
        <v>404</v>
      </c>
      <c r="B10" s="49">
        <f>SUM(B11:B18)</f>
        <v>2300125.6</v>
      </c>
      <c r="C10" s="49">
        <f t="shared" ref="C10:G10" si="1">SUM(C11:C18)</f>
        <v>433903.22</v>
      </c>
      <c r="D10" s="49">
        <f t="shared" si="1"/>
        <v>2734028.8200000003</v>
      </c>
      <c r="E10" s="49">
        <f t="shared" si="1"/>
        <v>1009702.83</v>
      </c>
      <c r="F10" s="49">
        <f t="shared" si="1"/>
        <v>1006562.44</v>
      </c>
      <c r="G10" s="49">
        <f t="shared" si="1"/>
        <v>1724325.9900000002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2300125.6</v>
      </c>
      <c r="C13" s="49">
        <v>433903.22</v>
      </c>
      <c r="D13" s="49">
        <f>+B13+C13</f>
        <v>2734028.8200000003</v>
      </c>
      <c r="E13" s="49">
        <v>1009702.83</v>
      </c>
      <c r="F13" s="49">
        <v>1006562.44</v>
      </c>
      <c r="G13" s="49">
        <f>+D13-E13</f>
        <v>1724325.9900000002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413</v>
      </c>
      <c r="B19" s="49">
        <f>SUM(B20:B26)</f>
        <v>0</v>
      </c>
      <c r="C19" s="49">
        <f t="shared" ref="C19:G19" si="2">SUM(C20:C26)</f>
        <v>0</v>
      </c>
      <c r="D19" s="49">
        <f t="shared" si="2"/>
        <v>0</v>
      </c>
      <c r="E19" s="49">
        <f t="shared" si="2"/>
        <v>0</v>
      </c>
      <c r="F19" s="49">
        <f t="shared" si="2"/>
        <v>0</v>
      </c>
      <c r="G19" s="49">
        <f t="shared" si="2"/>
        <v>0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2300125.6</v>
      </c>
      <c r="C77" s="4">
        <f t="shared" ref="C77:G77" si="10">C43+C9</f>
        <v>433903.22</v>
      </c>
      <c r="D77" s="4">
        <f t="shared" si="10"/>
        <v>2734028.8200000003</v>
      </c>
      <c r="E77" s="4">
        <f t="shared" si="10"/>
        <v>1009702.83</v>
      </c>
      <c r="F77" s="4">
        <f t="shared" si="10"/>
        <v>1006562.44</v>
      </c>
      <c r="G77" s="4">
        <f t="shared" si="10"/>
        <v>1724325.9900000002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90" zoomScaleNormal="90" workbookViewId="0">
      <selection activeCell="C27" sqref="C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437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Junio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439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440</v>
      </c>
      <c r="B9" s="123">
        <f>SUM(B10,B11,B12,B15,B16,B19)</f>
        <v>1655233.44</v>
      </c>
      <c r="C9" s="123">
        <f t="shared" ref="C9:G9" si="0">SUM(C10,C11,C12,C15,C16,C19)</f>
        <v>208004.56</v>
      </c>
      <c r="D9" s="123">
        <f t="shared" si="0"/>
        <v>1873194.84</v>
      </c>
      <c r="E9" s="123">
        <f t="shared" si="0"/>
        <v>732367.24</v>
      </c>
      <c r="F9" s="123">
        <f t="shared" si="0"/>
        <v>732367.24</v>
      </c>
      <c r="G9" s="123">
        <f t="shared" si="0"/>
        <v>1140827.6000000001</v>
      </c>
    </row>
    <row r="10" spans="1:7" x14ac:dyDescent="0.25">
      <c r="A10" s="60" t="s">
        <v>441</v>
      </c>
      <c r="B10" s="77">
        <v>1655233.44</v>
      </c>
      <c r="C10" s="77">
        <v>208004.56</v>
      </c>
      <c r="D10" s="77">
        <v>1873194.84</v>
      </c>
      <c r="E10" s="77">
        <v>732367.24</v>
      </c>
      <c r="F10" s="77">
        <v>732367.24</v>
      </c>
      <c r="G10" s="78">
        <f>D10-E10</f>
        <v>1140827.6000000001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1655233.44</v>
      </c>
      <c r="C33" s="37">
        <f t="shared" ref="C33:G33" si="8">C21+C9</f>
        <v>208004.56</v>
      </c>
      <c r="D33" s="37">
        <f t="shared" si="8"/>
        <v>1873194.84</v>
      </c>
      <c r="E33" s="37">
        <f t="shared" si="8"/>
        <v>732367.24</v>
      </c>
      <c r="F33" s="37">
        <f t="shared" si="8"/>
        <v>732367.24</v>
      </c>
      <c r="G33" s="37">
        <f t="shared" si="8"/>
        <v>1140827.6000000001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IMPLADEG</cp:lastModifiedBy>
  <cp:revision/>
  <dcterms:created xsi:type="dcterms:W3CDTF">2023-03-16T22:14:51Z</dcterms:created>
  <dcterms:modified xsi:type="dcterms:W3CDTF">2023-07-21T15:24:32Z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