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-105" yWindow="-105" windowWidth="19425" windowHeight="1030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65" l="1"/>
  <c r="F40" i="65"/>
  <c r="F39" i="65"/>
  <c r="F42" i="65" l="1"/>
  <c r="F41" i="65"/>
  <c r="F36" i="65"/>
  <c r="F37" i="65" l="1"/>
  <c r="C133" i="62" l="1"/>
  <c r="C43" i="62"/>
  <c r="C113" i="62" l="1"/>
  <c r="C80" i="62"/>
  <c r="D133" i="62"/>
  <c r="D92" i="62"/>
  <c r="C92" i="62"/>
  <c r="D37" i="62"/>
  <c r="C37" i="62"/>
  <c r="D28" i="62"/>
  <c r="C28" i="62"/>
  <c r="D15" i="62"/>
  <c r="C15" i="62"/>
  <c r="C103" i="59"/>
  <c r="C99" i="60"/>
  <c r="C98" i="60"/>
  <c r="C100" i="60"/>
  <c r="C107" i="60"/>
  <c r="C204" i="60"/>
  <c r="C117" i="60"/>
  <c r="C73" i="60"/>
  <c r="C58" i="60" l="1"/>
  <c r="C8" i="60"/>
  <c r="A1" i="59" l="1"/>
  <c r="F14" i="59" l="1"/>
  <c r="G14" i="59"/>
  <c r="A1" i="64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43" i="62" l="1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<sst xmlns="http://schemas.openxmlformats.org/spreadsheetml/2006/main" count="919" uniqueCount="647">
  <si>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</si>
  <si>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</si>
  <si>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</si>
  <si>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</si>
  <si>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</si>
  <si>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</si>
  <si>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</si>
  <si>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</si>
  <si>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</si>
  <si>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</si>
  <si>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</si>
  <si>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</si>
  <si>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</si>
  <si>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</si>
  <si>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</si>
  <si>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</si>
  <si>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</si>
  <si>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</si>
  <si>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</si>
  <si>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</si>
  <si>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</si>
  <si>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</si>
  <si>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</si>
  <si>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</si>
  <si>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</si>
  <si>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</si>
  <si>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</si>
  <si>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</si>
  <si>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</si>
  <si>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</si>
  <si>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</si>
  <si>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</si>
  <si>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</si>
  <si>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</si>
  <si>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</si>
  <si>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</si>
  <si>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</si>
  <si>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</si>
  <si>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</si>
  <si>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</si>
  <si>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</si>
  <si>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</si>
  <si>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</si>
  <si>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</si>
  <si>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</si>
  <si>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</si>
  <si>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</si>
  <si>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</si>
  <si>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</si>
  <si>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</si>
  <si>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</si>
  <si>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</si>
  <si>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</si>
  <si>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</si>
  <si>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</si>
  <si>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</si>
  <si>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</si>
  <si>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</si>
  <si>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</si>
  <si>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</si>
  <si>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</si>
  <si>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</si>
  <si>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</si>
  <si>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</si>
  <si>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</si>
  <si>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</si>
  <si>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</si>
  <si>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</si>
  <si>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</si>
  <si>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</si>
  <si>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</si>
  <si>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</si>
  <si>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</si>
  <si>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</si>
  <si>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</si>
  <si>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</si>
  <si>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</si>
  <si>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</si>
  <si>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</si>
  <si>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</si>
  <si>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</si>
  <si>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</si>
  <si>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</si>
  <si>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</si>
  <si>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</si>
  <si>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</si>
  <si>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</si>
  <si>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</si>
  <si>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</si>
  <si>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</si>
  <si>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</si>
  <si>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</si>
  <si>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</si>
  <si>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</si>
  <si>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</si>
  <si>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</si>
  <si>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</si>
  <si>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</si>
  <si>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</si>
  <si>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</si>
  <si>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</si>
  <si>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</si>
  <si>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</si>
  <si>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</si>
  <si>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</si>
  <si>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</si>
  <si>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</si>
  <si>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</si>
  <si>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</si>
  <si>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</si>
  <si>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</si>
  <si>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</si>
  <si>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</si>
  <si>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</si>
  <si>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</si>
  <si>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</si>
  <si>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</si>
  <si>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</si>
  <si>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</si>
  <si>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</si>
  <si>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</si>
  <si>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</si>
  <si>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</si>
  <si>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</si>
  <si>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</si>
  <si>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</si>
  <si>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</si>
  <si>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</si>
  <si>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</si>
  <si>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</si>
  <si>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</si>
  <si>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</si>
  <si>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</si>
  <si>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</si>
  <si>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</si>
  <si>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</si>
  <si>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</si>
  <si>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</si>
  <si>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</si>
  <si>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</si>
  <si>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</si>
  <si>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</si>
  <si>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</si>
  <si>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</si>
  <si>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</si>
  <si>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</si>
  <si>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</si>
  <si>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</si>
  <si>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</si>
  <si>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</si>
  <si>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</si>
  <si>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</si>
  <si>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</si>
  <si>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</si>
  <si>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</si>
  <si>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</si>
  <si>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</si>
  <si>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</si>
  <si>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</si>
  <si>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</si>
  <si>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</si>
  <si>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</si>
  <si>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</si>
  <si>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</si>
  <si>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</si>
  <si>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</si>
  <si>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</si>
  <si>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</si>
  <si>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</si>
  <si>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</si>
  <si>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</si>
  <si>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</si>
  <si>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</si>
  <si>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</si>
  <si>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</si>
  <si>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</si>
  <si>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</si>
  <si>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</si>
  <si>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</si>
  <si>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</si>
  <si>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</si>
  <si>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</si>
  <si>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</si>
  <si>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</si>
  <si>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</si>
  <si>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</si>
  <si>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</si>
  <si>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</si>
  <si>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</si>
  <si>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</si>
  <si>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</si>
  <si>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</si>
  <si>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</si>
  <si>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</si>
  <si>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</si>
  <si>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</si>
  <si>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</si>
  <si>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</si>
  <si>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</si>
  <si>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</si>
  <si>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</si>
  <si>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</si>
  <si>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</si>
  <si>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</si>
  <si>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</si>
  <si>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</si>
  <si>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</si>
  <si>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</si>
  <si>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</si>
  <si>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</si>
  <si>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</si>
  <si>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</si>
  <si>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</si>
  <si>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</si>
  <si>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</si>
  <si>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</si>
  <si>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</si>
  <si>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</si>
  <si>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</si>
  <si>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</si>
  <si>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</si>
  <si>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</si>
  <si>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</si>
  <si>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</si>
  <si>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</si>
  <si>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</si>
  <si>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</si>
  <si>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</si>
  <si>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</si>
  <si>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</si>
  <si>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</si>
  <si>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</si>
  <si>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</si>
  <si>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</si>
  <si>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</si>
  <si>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</si>
  <si>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</si>
  <si>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</si>
  <si>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</si>
  <si>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</si>
  <si>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</si>
  <si>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</si>
  <si>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</si>
  <si>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</si>
  <si>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</si>
  <si>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</si>
  <si>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</si>
  <si>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</si>
  <si>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</si>
  <si>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</si>
  <si>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</si>
  <si>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</si>
  <si>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</si>
  <si>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</si>
  <si>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</si>
  <si>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</si>
  <si>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</si>
  <si>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</si>
  <si>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</si>
  <si>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</si>
  <si>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</si>
  <si>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</si>
  <si>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</si>
  <si>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</si>
  <si>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</si>
  <si>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</si>
  <si>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</si>
  <si>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</si>
  <si>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</si>
  <si>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</si>
  <si>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</si>
  <si>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</si>
  <si>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</si>
  <si>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</si>
  <si>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</si>
  <si>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</si>
  <si>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</si>
  <si>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</si>
  <si>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</si>
  <si>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</si>
  <si>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</si>
  <si>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</si>
  <si>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</si>
  <si>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</si>
  <si>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</si>
  <si>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</si>
  <si>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</si>
  <si>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</si>
  <si>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</si>
  <si>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</si>
  <si>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</si>
  <si>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</si>
  <si>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</si>
  <si>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</si>
  <si>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</si>
  <si>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</si>
  <si>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</si>
  <si>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</si>
  <si>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</si>
  <si>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</si>
  <si>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</si>
  <si>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</si>
  <si>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</si>
  <si>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</si>
  <si>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</si>
  <si>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</si>
  <si>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</si>
  <si>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</si>
  <si>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</si>
  <si>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</si>
  <si>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</si>
  <si>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</si>
  <si>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</si>
  <si>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</si>
  <si>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</si>
  <si>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</si>
  <si>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</si>
  <si>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</si>
  <si>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</si>
  <si>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</si>
  <si>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</si>
  <si>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</si>
  <si>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</si>
  <si>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</si>
  <si>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</si>
  <si>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</si>
  <si>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</si>
  <si>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</si>
  <si>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</si>
  <si>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</si>
  <si>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</si>
  <si>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</si>
  <si>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</si>
  <si>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</si>
  <si>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</si>
  <si>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</si>
  <si>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</si>
  <si>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</si>
  <si>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</si>
  <si>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</si>
  <si>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</si>
  <si>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</si>
  <si>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</si>
  <si>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</si>
  <si>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</si>
  <si>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</si>
  <si>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</si>
  <si>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</si>
  <si>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</si>
  <si>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</si>
  <si>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</si>
  <si>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</si>
  <si>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</si>
  <si>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</si>
  <si>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</si>
  <si>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</si>
  <si>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</si>
  <si>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</si>
  <si>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</si>
  <si>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</si>
  <si>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</si>
  <si>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</si>
  <si>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</si>
  <si>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</si>
  <si>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</si>
  <si>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</si>
  <si>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</si>
  <si>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</si>
  <si>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</si>
  <si>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</si>
  <si>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</si>
  <si>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</si>
  <si>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</si>
  <si>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</si>
  <si>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</si>
  <si>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</si>
  <si>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</si>
  <si>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</si>
  <si>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</si>
  <si>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</si>
  <si>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</si>
  <si>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</si>
  <si>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</si>
  <si>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</si>
  <si>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</si>
  <si>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</si>
  <si>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</si>
  <si>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</si>
  <si>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</si>
  <si>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</si>
  <si>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</si>
  <si>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</si>
  <si>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</si>
  <si>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</si>
  <si>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</si>
  <si>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</si>
  <si>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</si>
  <si>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</si>
  <si>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</si>
  <si>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</si>
  <si>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</si>
  <si>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</si>
  <si>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</si>
  <si>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</si>
  <si>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</si>
  <si>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</si>
  <si>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</si>
  <si>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</si>
  <si>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</si>
  <si>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</si>
  <si>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</si>
  <si>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</si>
  <si>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</si>
  <si>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</si>
  <si>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</si>
  <si>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</si>
  <si>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</si>
  <si>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</si>
  <si>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</si>
  <si>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</si>
  <si>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</si>
  <si>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</si>
  <si>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</si>
  <si>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</si>
  <si>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</si>
  <si>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</si>
  <si>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</si>
  <si>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</si>
  <si>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</si>
  <si>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</si>
  <si>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</si>
  <si>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</si>
  <si>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</si>
  <si>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</si>
  <si>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</si>
  <si>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</si>
  <si>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</si>
  <si>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</si>
  <si>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</si>
  <si>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</si>
  <si>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</si>
  <si>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</si>
  <si>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</si>
  <si>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</si>
  <si>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</si>
  <si>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</si>
  <si>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</si>
  <si>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</si>
  <si>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</si>
  <si>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</si>
  <si>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</si>
  <si>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</si>
  <si>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</si>
  <si>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</si>
  <si>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</si>
  <si>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</si>
  <si>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</si>
  <si>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</si>
  <si>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</si>
  <si>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</si>
  <si>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</si>
  <si>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</si>
  <si>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</si>
  <si>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</si>
  <si>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</si>
  <si>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</si>
  <si>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</si>
  <si>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</si>
  <si>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</si>
  <si>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</si>
  <si>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</si>
  <si>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</si>
  <si>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</si>
  <si>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</si>
  <si>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</si>
  <si>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</si>
  <si>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</si>
  <si>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</si>
  <si>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</si>
  <si>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</si>
  <si>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</si>
  <si>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</si>
  <si>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</si>
  <si>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</si>
  <si>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</si>
  <si>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</si>
  <si>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</si>
  <si>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</si>
  <si>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</si>
  <si>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</si>
  <si>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</si>
  <si>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</si>
  <si>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</si>
  <si>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</si>
  <si>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</si>
  <si>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</si>
  <si>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</si>
  <si>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</si>
  <si>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</si>
  <si>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</si>
  <si>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</si>
  <si>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</si>
  <si>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</si>
  <si>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</si>
  <si>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</si>
  <si>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</si>
  <si>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</si>
  <si>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</si>
  <si>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</si>
  <si>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</si>
  <si>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</si>
  <si>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</si>
  <si>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</si>
  <si>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</si>
  <si>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</si>
  <si>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</si>
  <si>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</si>
  <si>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</si>
  <si>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</si>
  <si>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</si>
  <si>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</si>
  <si>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</si>
  <si>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</si>
  <si>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</si>
  <si>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</si>
  <si>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</si>
  <si>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</si>
  <si>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</si>
  <si>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</si>
  <si>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</si>
  <si>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</si>
  <si>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</si>
  <si>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</si>
  <si>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</si>
  <si>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</si>
  <si>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</si>
  <si>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</si>
  <si>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</si>
  <si>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</si>
  <si>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</si>
  <si>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</si>
  <si>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</si>
  <si>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</si>
  <si>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</si>
  <si>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</si>
  <si>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</si>
  <si>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</si>
  <si>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</si>
  <si>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</si>
  <si>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</si>
  <si>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</si>
  <si>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</si>
  <si>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</si>
  <si>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</si>
  <si>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</si>
  <si>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</si>
  <si>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</si>
  <si>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</si>
  <si>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</si>
  <si>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</si>
  <si>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</si>
  <si>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</si>
  <si>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</si>
  <si>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</si>
  <si>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</si>
  <si>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</si>
  <si>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</si>
  <si>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</si>
  <si>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</si>
  <si>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</si>
  <si>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</si>
  <si>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</si>
  <si>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</si>
  <si>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</si>
  <si>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</si>
  <si>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</si>
  <si>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</si>
  <si>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</si>
  <si>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</si>
  <si>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</si>
  <si>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</si>
  <si>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</si>
  <si>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</si>
  <si>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</si>
  <si>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</si>
  <si>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</si>
  <si>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</si>
  <si>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</si>
  <si>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</si>
  <si>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</si>
  <si>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</si>
  <si>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</si>
  <si>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</si>
  <si>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</si>
  <si>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</si>
  <si>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</si>
  <si>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</si>
  <si>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</si>
  <si>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</si>
  <si>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</si>
  <si>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</si>
  <si>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</si>
  <si>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</si>
  <si>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</si>
  <si>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</si>
  <si>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</si>
  <si>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</si>
  <si>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</si>
  <si>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</si>
  <si>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</si>
  <si>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</si>
  <si>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</si>
  <si>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</si>
  <si>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</si>
  <si>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</si>
  <si>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</si>
  <si>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</si>
  <si>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</si>
  <si>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</si>
  <si>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</si>
  <si>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</si>
  <si>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</si>
  <si>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</si>
  <si>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</si>
  <si>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</si>
  <si>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</si>
  <si>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</si>
  <si>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</si>
  <si>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</si>
  <si>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</si>
  <si>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</si>
  <si>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</si>
  <si>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</si>
  <si>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</si>
  <si>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</si>
  <si>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</si>
  <si>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</si>
  <si>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</si>
  <si>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</si>
  <si>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</si>
  <si>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</si>
  <si>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</si>
  <si>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</si>
  <si>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</si>
  <si>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</si>
  <si>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INSTITUTO MUNICIPAL DE PLANEACION Y DESARROLLO DE APASEO EL GRANDE</t>
  </si>
  <si>
    <t>Correspondiente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</si>
</sst>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2" fillId="0" borderId="0" xfId="12" applyNumberFormat="1" applyFont="1"/>
    <xf numFmtId="0" fontId="22" fillId="0" borderId="0" xfId="8" applyFont="1"/>
    <xf numFmtId="0" fontId="23" fillId="0" borderId="0" xfId="9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0</xdr:col>
      <xdr:colOff>895350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"/>
          <a:ext cx="895349" cy="4857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3076575</xdr:colOff>
      <xdr:row>50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990600" y="646747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</xdr:col>
      <xdr:colOff>428625</xdr:colOff>
      <xdr:row>2</xdr:row>
      <xdr:rowOff>149802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5725"/>
          <a:ext cx="1076325" cy="540327"/>
        </a:xfrm>
        <a:prstGeom prst="rect">
          <a:avLst/>
        </a:prstGeom>
      </xdr:spPr>
    </xdr:pic>
    <xdr:clientData/>
  </xdr:twoCellAnchor>
  <xdr:twoCellAnchor>
    <xdr:from>
      <xdr:col>1</xdr:col>
      <xdr:colOff>2533650</xdr:colOff>
      <xdr:row>144</xdr:row>
      <xdr:rowOff>114300</xdr:rowOff>
    </xdr:from>
    <xdr:to>
      <xdr:col>3</xdr:col>
      <xdr:colOff>209550</xdr:colOff>
      <xdr:row>152</xdr:row>
      <xdr:rowOff>47278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200400" y="2097405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142875</xdr:rowOff>
    </xdr:from>
    <xdr:to>
      <xdr:col>1</xdr:col>
      <xdr:colOff>457201</xdr:colOff>
      <xdr:row>2</xdr:row>
      <xdr:rowOff>206952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5"/>
          <a:ext cx="1123950" cy="540327"/>
        </a:xfrm>
        <a:prstGeom prst="rect">
          <a:avLst/>
        </a:prstGeom>
      </xdr:spPr>
    </xdr:pic>
    <xdr:clientData/>
  </xdr:twoCellAnchor>
  <xdr:twoCellAnchor>
    <xdr:from>
      <xdr:col>1</xdr:col>
      <xdr:colOff>3533775</xdr:colOff>
      <xdr:row>219</xdr:row>
      <xdr:rowOff>28575</xdr:rowOff>
    </xdr:from>
    <xdr:to>
      <xdr:col>3</xdr:col>
      <xdr:colOff>695325</xdr:colOff>
      <xdr:row>226</xdr:row>
      <xdr:rowOff>104428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4200525" y="336042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28575</xdr:colOff>
      <xdr:row>2</xdr:row>
      <xdr:rowOff>159327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695325" cy="540327"/>
        </a:xfrm>
        <a:prstGeom prst="rect">
          <a:avLst/>
        </a:prstGeom>
      </xdr:spPr>
    </xdr:pic>
    <xdr:clientData/>
  </xdr:twoCellAnchor>
  <xdr:twoCellAnchor>
    <xdr:from>
      <xdr:col>1</xdr:col>
      <xdr:colOff>2266950</xdr:colOff>
      <xdr:row>30</xdr:row>
      <xdr:rowOff>9525</xdr:rowOff>
    </xdr:from>
    <xdr:to>
      <xdr:col>3</xdr:col>
      <xdr:colOff>609600</xdr:colOff>
      <xdr:row>37</xdr:row>
      <xdr:rowOff>85378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2933700" y="458152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124559</xdr:rowOff>
    </xdr:from>
    <xdr:to>
      <xdr:col>1</xdr:col>
      <xdr:colOff>109904</xdr:colOff>
      <xdr:row>3</xdr:row>
      <xdr:rowOff>34770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59"/>
          <a:ext cx="776654" cy="635576"/>
        </a:xfrm>
        <a:prstGeom prst="rect">
          <a:avLst/>
        </a:prstGeom>
      </xdr:spPr>
    </xdr:pic>
    <xdr:clientData/>
  </xdr:twoCellAnchor>
  <xdr:twoCellAnchor>
    <xdr:from>
      <xdr:col>1</xdr:col>
      <xdr:colOff>1443404</xdr:colOff>
      <xdr:row>135</xdr:row>
      <xdr:rowOff>109904</xdr:rowOff>
    </xdr:from>
    <xdr:to>
      <xdr:col>2</xdr:col>
      <xdr:colOff>292344</xdr:colOff>
      <xdr:row>143</xdr:row>
      <xdr:rowOff>13574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2110154" y="18309981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567104</xdr:colOff>
      <xdr:row>3</xdr:row>
      <xdr:rowOff>45026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776654" cy="635576"/>
        </a:xfrm>
        <a:prstGeom prst="rect">
          <a:avLst/>
        </a:prstGeom>
      </xdr:spPr>
    </xdr:pic>
    <xdr:clientData/>
  </xdr:twoCellAnchor>
  <xdr:twoCellAnchor>
    <xdr:from>
      <xdr:col>1</xdr:col>
      <xdr:colOff>1181100</xdr:colOff>
      <xdr:row>22</xdr:row>
      <xdr:rowOff>133350</xdr:rowOff>
    </xdr:from>
    <xdr:to>
      <xdr:col>2</xdr:col>
      <xdr:colOff>47625</xdr:colOff>
      <xdr:row>30</xdr:row>
      <xdr:rowOff>66328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1390650" y="353377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519479</xdr:colOff>
      <xdr:row>3</xdr:row>
      <xdr:rowOff>45026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776654" cy="635576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40</xdr:row>
      <xdr:rowOff>28575</xdr:rowOff>
    </xdr:from>
    <xdr:to>
      <xdr:col>1</xdr:col>
      <xdr:colOff>3695700</xdr:colOff>
      <xdr:row>47</xdr:row>
      <xdr:rowOff>104428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876300" y="602932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85725</xdr:colOff>
      <xdr:row>2</xdr:row>
      <xdr:rowOff>235526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876300" cy="635576"/>
        </a:xfrm>
        <a:prstGeom prst="rect">
          <a:avLst/>
        </a:prstGeom>
      </xdr:spPr>
    </xdr:pic>
    <xdr:clientData/>
  </xdr:twoCellAnchor>
  <xdr:twoCellAnchor>
    <xdr:from>
      <xdr:col>1</xdr:col>
      <xdr:colOff>2952750</xdr:colOff>
      <xdr:row>50</xdr:row>
      <xdr:rowOff>38100</xdr:rowOff>
    </xdr:from>
    <xdr:to>
      <xdr:col>3</xdr:col>
      <xdr:colOff>161925</xdr:colOff>
      <xdr:row>57</xdr:row>
      <xdr:rowOff>113953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810000" y="763905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18" activePane="bottomLeft" state="frozen"/>
      <selection activeCell="A14" sqref="A14:B14"/>
      <selection pane="bottomLeft" activeCell="B48" sqref="B48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1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0" t="s">
        <v>63</v>
      </c>
      <c r="B43" s="160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37" sqref="C37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5" t="str">
        <f>ESF!A1</f>
        <v>INSTITUTO MUNICIPAL DE PLANEACION Y DESARROLLO DE APASEO EL GRANDE</v>
      </c>
      <c r="B1" s="166"/>
      <c r="C1" s="167"/>
    </row>
    <row r="2" spans="1:3" s="54" customFormat="1" ht="18" customHeight="1" x14ac:dyDescent="0.25">
      <c r="A2" s="168" t="s">
        <v>520</v>
      </c>
      <c r="B2" s="169"/>
      <c r="C2" s="170"/>
    </row>
    <row r="3" spans="1:3" s="54" customFormat="1" ht="18" customHeight="1" x14ac:dyDescent="0.25">
      <c r="A3" s="168" t="str">
        <f>ESF!A3</f>
        <v>Correspondiente del 01 De Enero al 30 De Junio De 2023</v>
      </c>
      <c r="B3" s="169"/>
      <c r="C3" s="170"/>
    </row>
    <row r="4" spans="1:3" s="56" customFormat="1" x14ac:dyDescent="0.2">
      <c r="A4" s="171" t="s">
        <v>521</v>
      </c>
      <c r="B4" s="172"/>
      <c r="C4" s="173"/>
    </row>
    <row r="5" spans="1:3" x14ac:dyDescent="0.2">
      <c r="A5" s="71" t="s">
        <v>522</v>
      </c>
      <c r="B5" s="71"/>
      <c r="C5" s="72">
        <v>1150062.78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1255.49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1255.49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f>C5+C7-C15</f>
        <v>1151318.27</v>
      </c>
    </row>
    <row r="22" spans="1:3" x14ac:dyDescent="0.2">
      <c r="A22" s="158" t="s">
        <v>63</v>
      </c>
      <c r="B22" s="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D48" sqref="D48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4" t="str">
        <f>ESF!A1</f>
        <v>INSTITUTO MUNICIPAL DE PLANEACION Y DESARROLLO DE APASEO EL GRANDE</v>
      </c>
      <c r="B1" s="175"/>
      <c r="C1" s="176"/>
    </row>
    <row r="2" spans="1:3" s="57" customFormat="1" ht="18.95" customHeight="1" x14ac:dyDescent="0.25">
      <c r="A2" s="177" t="s">
        <v>536</v>
      </c>
      <c r="B2" s="178"/>
      <c r="C2" s="179"/>
    </row>
    <row r="3" spans="1:3" s="57" customFormat="1" ht="18.95" customHeight="1" x14ac:dyDescent="0.25">
      <c r="A3" s="177" t="str">
        <f>ESF!A3</f>
        <v>Correspondiente del 01 De Enero al 30 De Junio De 2023</v>
      </c>
      <c r="B3" s="178"/>
      <c r="C3" s="179"/>
    </row>
    <row r="4" spans="1:3" x14ac:dyDescent="0.2">
      <c r="A4" s="171" t="s">
        <v>521</v>
      </c>
      <c r="B4" s="172"/>
      <c r="C4" s="173"/>
    </row>
    <row r="5" spans="1:3" x14ac:dyDescent="0.2">
      <c r="A5" s="101" t="s">
        <v>537</v>
      </c>
      <c r="B5" s="71"/>
      <c r="C5" s="94">
        <v>962835.43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0</v>
      </c>
    </row>
    <row r="31" spans="1:3" x14ac:dyDescent="0.2">
      <c r="A31" s="111" t="s">
        <v>563</v>
      </c>
      <c r="B31" s="93" t="s">
        <v>413</v>
      </c>
      <c r="C31" s="104">
        <v>0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0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644</v>
      </c>
      <c r="B37" s="71"/>
      <c r="C37" s="72">
        <f>C5-C7+C30</f>
        <v>962835.43</v>
      </c>
    </row>
    <row r="39" spans="1:3" x14ac:dyDescent="0.2">
      <c r="A39" s="158" t="s">
        <v>63</v>
      </c>
      <c r="B39" s="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00" verticalDpi="30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10" workbookViewId="0">
      <selection activeCell="I11" sqref="I11"/>
    </sheetView>
  </sheetViews>
  <sheetFormatPr baseColWidth="10" defaultColWidth="9.140625" defaultRowHeight="11.25" x14ac:dyDescent="0.2"/>
  <cols>
    <col min="1" max="1" width="12.85546875" style="47" customWidth="1"/>
    <col min="2" max="2" width="70.710937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0.140625" style="47" customWidth="1"/>
    <col min="11" max="16384" width="9.140625" style="47"/>
  </cols>
  <sheetData>
    <row r="1" spans="1:10" ht="18.95" customHeight="1" x14ac:dyDescent="0.2">
      <c r="A1" s="164" t="str">
        <f>'Notas a los Edos Financieros'!A1</f>
        <v>INSTITUTO MUNICIPAL DE PLANEACION Y DESARROLLO DE APASEO EL GRANDE</v>
      </c>
      <c r="B1" s="180"/>
      <c r="C1" s="180"/>
      <c r="D1" s="180"/>
      <c r="E1" s="180"/>
      <c r="F1" s="180"/>
      <c r="G1" s="45" t="s">
        <v>0</v>
      </c>
      <c r="H1" s="46">
        <f>'Notas a los Edos Financieros'!D1</f>
        <v>2023</v>
      </c>
    </row>
    <row r="2" spans="1:10" ht="18.95" customHeight="1" x14ac:dyDescent="0.2">
      <c r="A2" s="164" t="s">
        <v>569</v>
      </c>
      <c r="B2" s="180"/>
      <c r="C2" s="180"/>
      <c r="D2" s="180"/>
      <c r="E2" s="180"/>
      <c r="F2" s="180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al 30 De Junio De 2023</v>
      </c>
      <c r="B3" s="180"/>
      <c r="C3" s="180"/>
      <c r="D3" s="180"/>
      <c r="E3" s="180"/>
      <c r="F3" s="180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2300125.6</v>
      </c>
      <c r="D36" s="52">
        <v>433882.82</v>
      </c>
      <c r="E36" s="52">
        <v>0</v>
      </c>
      <c r="F36" s="52">
        <f>+C36+D36-E36</f>
        <v>2734008.42</v>
      </c>
    </row>
    <row r="37" spans="1:6" x14ac:dyDescent="0.2">
      <c r="A37" s="47">
        <v>8120</v>
      </c>
      <c r="B37" s="47" t="s">
        <v>607</v>
      </c>
      <c r="C37" s="52">
        <v>2300125.6</v>
      </c>
      <c r="D37" s="52">
        <v>66961.399999999994</v>
      </c>
      <c r="E37" s="52">
        <v>1150062.78</v>
      </c>
      <c r="F37" s="52">
        <f>+C37+D37-E37</f>
        <v>1217024.22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1150062.78</v>
      </c>
      <c r="E39" s="52">
        <v>1150062.78</v>
      </c>
      <c r="F39" s="52">
        <f>+C39+D39-E39</f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1150062.78</v>
      </c>
      <c r="F40" s="52">
        <f>+C40+D40+E40</f>
        <v>1150062.78</v>
      </c>
    </row>
    <row r="41" spans="1:6" x14ac:dyDescent="0.2">
      <c r="A41" s="47">
        <v>8210</v>
      </c>
      <c r="B41" s="47" t="s">
        <v>611</v>
      </c>
      <c r="C41" s="52">
        <v>2300125.6</v>
      </c>
      <c r="D41" s="52">
        <v>0</v>
      </c>
      <c r="E41" s="52">
        <v>433882.82</v>
      </c>
      <c r="F41" s="52">
        <f>+C41+D41+E41</f>
        <v>2734008.42</v>
      </c>
    </row>
    <row r="42" spans="1:6" x14ac:dyDescent="0.2">
      <c r="A42" s="47">
        <v>8220</v>
      </c>
      <c r="B42" s="47" t="s">
        <v>612</v>
      </c>
      <c r="C42" s="52">
        <v>2300125.6</v>
      </c>
      <c r="D42" s="52">
        <v>623431.37</v>
      </c>
      <c r="E42" s="52">
        <v>1290701.56</v>
      </c>
      <c r="F42" s="52">
        <f>+C42+D42-E42</f>
        <v>1632855.4100000001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267765.84000000003</v>
      </c>
      <c r="E44" s="52">
        <v>176295.22</v>
      </c>
      <c r="F44" s="52">
        <f>+C44+D44-E44</f>
        <v>91470.620000000024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3140.39</v>
      </c>
      <c r="E46" s="52">
        <v>0</v>
      </c>
      <c r="F46" s="52">
        <v>3140.39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1006562.4</v>
      </c>
      <c r="E47" s="52">
        <v>0</v>
      </c>
      <c r="F47" s="52">
        <v>1006562.4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74803149606299213" bottom="0.35433070866141736" header="0.31496062992125984" footer="0.31496062992125984"/>
  <pageSetup scale="7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B23" sqref="B23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1" t="s">
        <v>620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2" t="s">
        <v>623</v>
      </c>
      <c r="C10" s="182"/>
      <c r="D10" s="182"/>
      <c r="E10" s="182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2" t="s">
        <v>627</v>
      </c>
      <c r="C12" s="182"/>
      <c r="D12" s="182"/>
      <c r="E12" s="182"/>
    </row>
    <row r="13" spans="1:8" s="6" customFormat="1" ht="26.1" customHeight="1" x14ac:dyDescent="0.2">
      <c r="A13" s="118" t="s">
        <v>628</v>
      </c>
      <c r="B13" s="182" t="s">
        <v>629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B146" sqref="B146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7.140625" style="38" customWidth="1"/>
    <col min="5" max="5" width="20.42578125" style="38" customWidth="1"/>
    <col min="6" max="6" width="19" style="38" customWidth="1"/>
    <col min="7" max="7" width="13.7109375" style="38" customWidth="1"/>
    <col min="8" max="8" width="13.28515625" style="38" customWidth="1"/>
    <col min="9" max="16384" width="9.140625" style="38"/>
  </cols>
  <sheetData>
    <row r="1" spans="1:8" s="35" customFormat="1" ht="18.95" customHeight="1" x14ac:dyDescent="0.25">
      <c r="A1" s="161" t="str">
        <f>'Notas a los Edos Financieros'!A1</f>
        <v>INSTITUTO MUNICIPAL DE PLANEACION Y DESARROLLO DE APASEO EL GRANDE</v>
      </c>
      <c r="B1" s="162"/>
      <c r="C1" s="162"/>
      <c r="D1" s="162"/>
      <c r="E1" s="162"/>
      <c r="F1" s="162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1" t="s">
        <v>64</v>
      </c>
      <c r="B2" s="162"/>
      <c r="C2" s="162"/>
      <c r="D2" s="162"/>
      <c r="E2" s="162"/>
      <c r="F2" s="162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1" t="str">
        <f>'Notas a los Edos Financieros'!A3</f>
        <v>Correspondiente del 01 De Enero al 30 De Junio De 2023</v>
      </c>
      <c r="B3" s="162"/>
      <c r="C3" s="162"/>
      <c r="D3" s="162"/>
      <c r="E3" s="162"/>
      <c r="F3" s="162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140.59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195812.69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18014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f>+C104+C105+C106+C107+C108+C109+C110+C111+C112+C113+C114+C115+C116</f>
        <v>71312.91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47641.82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23671.09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" bottom="0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6" zoomScaleNormal="100" workbookViewId="0">
      <selection activeCell="B225" sqref="B22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3" t="str">
        <f>ESF!A1</f>
        <v>INSTITUTO MUNICIPAL DE PLANEACION Y DESARROLLO DE APASEO EL GRANDE</v>
      </c>
      <c r="B1" s="163"/>
      <c r="C1" s="163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3" t="s">
        <v>250</v>
      </c>
      <c r="B2" s="163"/>
      <c r="C2" s="163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3" t="str">
        <f>ESF!A3</f>
        <v>Correspondiente del 01 De Enero al 30 De Junio De 2023</v>
      </c>
      <c r="B3" s="163"/>
      <c r="C3" s="163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f>+C30+C35</f>
        <v>1255.49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1229.7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25.79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f>+C67</f>
        <v>1150062.78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1150062.78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f>+C91</f>
        <v>366941.82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366941.82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f>+C100+C107+C117+C204</f>
        <v>962835.34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69">
        <f>+C100+C107+C117</f>
        <v>948470.41999999993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157">
        <f>+C101+C102+C103+C104+C105+C106</f>
        <v>732367.15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405330.61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336</v>
      </c>
      <c r="C103" s="69">
        <v>16203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52600.75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158546.18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99686.61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340</v>
      </c>
      <c r="C107" s="157">
        <f>+C108+C109+C110+C111+C112+C113+C114+C115+C116</f>
        <v>40764.81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22172.09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620.6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373.01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346</v>
      </c>
      <c r="C113" s="69">
        <v>8537.7999999999993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9061.31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157">
        <f>+C118+C119+C120+C121+C122+C123+C124+C125+C126</f>
        <v>175338.46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9582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101098.86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23400.74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843.21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18001.759999999998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357</v>
      </c>
      <c r="C124" s="69">
        <v>2115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4566.08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15730.81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157">
        <f>+C205+C206+C207+C208+C209+C210+C211+C212+C213</f>
        <v>14364.92</v>
      </c>
      <c r="D204" s="70">
        <f t="shared" si="1"/>
        <v>1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14364.92</v>
      </c>
      <c r="D213" s="70">
        <f t="shared" si="1"/>
        <v>1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47" sqref="B47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zoomScale="140" zoomScaleNormal="140" workbookViewId="0">
      <selection activeCell="B31" sqref="B3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4" t="str">
        <f>ESF!A1</f>
        <v>INSTITUTO MUNICIPAL DE PLANEACION Y DESARROLLO DE APASEO EL GRANDE</v>
      </c>
      <c r="B1" s="164"/>
      <c r="C1" s="164"/>
      <c r="D1" s="45" t="s">
        <v>0</v>
      </c>
      <c r="E1" s="46">
        <f>'Notas a los Edos Financieros'!D1</f>
        <v>2023</v>
      </c>
    </row>
    <row r="2" spans="1:5" ht="18.95" customHeight="1" x14ac:dyDescent="0.2">
      <c r="A2" s="164" t="s">
        <v>448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al 30 De Junio De 2023</v>
      </c>
      <c r="B3" s="164"/>
      <c r="C3" s="164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188482.84</v>
      </c>
    </row>
    <row r="15" spans="1:5" x14ac:dyDescent="0.2">
      <c r="A15" s="51">
        <v>3220</v>
      </c>
      <c r="B15" s="47" t="s">
        <v>455</v>
      </c>
      <c r="C15" s="52">
        <v>537611.4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5"/>
  <sheetViews>
    <sheetView zoomScale="130" zoomScaleNormal="130" workbookViewId="0">
      <selection activeCell="B145" sqref="B14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4" t="str">
        <f>ESF!A1</f>
        <v>INSTITUTO MUNICIPAL DE PLANEACION Y DESARROLLO DE APASEO EL GRANDE</v>
      </c>
      <c r="B1" s="164"/>
      <c r="C1" s="164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4" t="s">
        <v>471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4" t="str">
        <f>ESF!A3</f>
        <v>Correspondiente del 01 De Enero al 30 De Junio De 2023</v>
      </c>
      <c r="B3" s="164"/>
      <c r="C3" s="164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475</v>
      </c>
      <c r="C9" s="52">
        <v>573439.94999999995</v>
      </c>
      <c r="D9" s="52">
        <v>409601.51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140.59</v>
      </c>
      <c r="D14" s="52">
        <v>462.57</v>
      </c>
    </row>
    <row r="15" spans="1:5" x14ac:dyDescent="0.2">
      <c r="A15" s="58">
        <v>1110</v>
      </c>
      <c r="B15" s="132" t="s">
        <v>479</v>
      </c>
      <c r="C15" s="120">
        <f>+C8+C9+C10+C11+C12+C13+C14</f>
        <v>583580.53999999992</v>
      </c>
      <c r="D15" s="120">
        <f>+D8+D9+D10+D11+D12+D13+D14</f>
        <v>420064.08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+C29+C30+C31+C32+C33+C34+C35+C36</f>
        <v>195812.69</v>
      </c>
      <c r="D28" s="120">
        <f>+D29+D30+D31+D32+D33+D34+D35+D36</f>
        <v>148945.21</v>
      </c>
    </row>
    <row r="29" spans="1:4" x14ac:dyDescent="0.2">
      <c r="A29" s="51">
        <v>1241</v>
      </c>
      <c r="B29" s="47" t="s">
        <v>129</v>
      </c>
      <c r="C29" s="52">
        <v>195812.69</v>
      </c>
      <c r="D29" s="52">
        <v>148945.21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+C38+C39+C40+C41+C42</f>
        <v>18014</v>
      </c>
      <c r="D37" s="120">
        <f>+D38+D39+D40+D41+D42</f>
        <v>18014</v>
      </c>
    </row>
    <row r="38" spans="1:6" x14ac:dyDescent="0.2">
      <c r="A38" s="51">
        <v>1251</v>
      </c>
      <c r="B38" s="47" t="s">
        <v>141</v>
      </c>
      <c r="C38" s="52">
        <v>18014</v>
      </c>
      <c r="D38" s="52">
        <v>18014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+C15+C28+C37</f>
        <v>797407.23</v>
      </c>
      <c r="D43" s="120">
        <f>D20+D28+D37</f>
        <v>166959.21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188482.84</v>
      </c>
      <c r="D47" s="120">
        <v>370652.19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f>+C81+C82+C83+C84+C85+C86+C87+C88</f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+C93+C94+C95+C96+C97</f>
        <v>71312.990000000005</v>
      </c>
      <c r="D92" s="120">
        <f>+D93+D94+D95+D96+D97</f>
        <v>49411.91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47641.9</v>
      </c>
      <c r="D93" s="52">
        <v>47439.5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23671.09</v>
      </c>
      <c r="D94" s="52">
        <v>1972.41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f>+C114+C115+C116+C117+C118+C119+C120</f>
        <v>537611.4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537611.4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+C47+C92+C113</f>
        <v>797407.23</v>
      </c>
      <c r="D133" s="120">
        <f>+D47+D92</f>
        <v>420064.1</v>
      </c>
      <c r="F133"/>
    </row>
    <row r="134" spans="1:6" ht="9.9499999999999993" customHeight="1" x14ac:dyDescent="0.25">
      <c r="F134"/>
    </row>
    <row r="135" spans="1:6" ht="9.9499999999999993" customHeight="1" x14ac:dyDescent="0.25">
      <c r="A135" s="38" t="s">
        <v>63</v>
      </c>
      <c r="B135" s="38"/>
      <c r="F135"/>
    </row>
    <row r="145" spans="2:2" ht="12.75" x14ac:dyDescent="0.2">
      <c r="B145" s="15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" right="0.11811023622047245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2023-07-21T16:54:49Z</cp:lastPrinted>
  <dcterms:created xsi:type="dcterms:W3CDTF">2012-12-11T20:36:24Z</dcterms:created>
  <dcterms:modified xsi:type="dcterms:W3CDTF">2023-07-21T19:21:40Z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