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<sst xmlns="http://schemas.openxmlformats.org/spreadsheetml/2006/main" count="983" uniqueCount="678">
  <si>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</si>
  <si>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</si>
  <si>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</si>
  <si>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</si>
  <si>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</si>
  <si>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</si>
  <si>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</si>
  <si>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</si>
  <si>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</si>
  <si>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</si>
  <si>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</si>
  <si>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</si>
  <si>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</si>
  <si>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</si>
  <si>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</si>
  <si>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</si>
  <si>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</si>
  <si>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</si>
  <si>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</si>
  <si>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</si>
  <si>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</si>
  <si>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</si>
  <si>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</si>
  <si>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</si>
  <si>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</si>
  <si>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</si>
  <si>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</si>
  <si>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</si>
  <si>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</si>
  <si>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</si>
  <si>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</si>
  <si>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</si>
  <si>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</si>
  <si>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</si>
  <si>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</si>
  <si>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</si>
  <si>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</si>
  <si>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</si>
  <si>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</si>
  <si>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</si>
  <si>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</si>
  <si>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</si>
  <si>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</si>
  <si>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</si>
  <si>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</si>
  <si>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</si>
  <si>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</si>
  <si>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</si>
  <si>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</si>
  <si>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</si>
  <si>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</si>
  <si>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</si>
  <si>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</si>
  <si>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</si>
  <si>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</si>
  <si>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</si>
  <si>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</si>
  <si>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</si>
  <si>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</si>
  <si>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</si>
  <si>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</si>
  <si>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</si>
  <si>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</si>
  <si>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</si>
  <si>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</si>
  <si>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</si>
  <si>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</si>
  <si>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</si>
  <si>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</si>
  <si>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</si>
  <si>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</si>
  <si>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</si>
  <si>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</si>
  <si>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</si>
  <si>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</si>
  <si>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</si>
  <si>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</si>
  <si>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</si>
  <si>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</si>
  <si>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</si>
  <si>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</si>
  <si>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</si>
  <si>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</si>
  <si>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</si>
  <si>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</si>
  <si>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</si>
  <si>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</si>
  <si>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</si>
  <si>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</si>
  <si>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</si>
  <si>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</si>
  <si>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</si>
  <si>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</si>
  <si>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</si>
  <si>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</si>
  <si>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</si>
  <si>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</si>
  <si>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</si>
  <si>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</si>
  <si>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</si>
  <si>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</si>
  <si>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</si>
  <si>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</si>
  <si>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</si>
  <si>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</si>
  <si>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</si>
  <si>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</si>
  <si>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</si>
  <si>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</si>
  <si>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</si>
  <si>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</si>
  <si>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</si>
  <si>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</si>
  <si>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</si>
  <si>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</si>
  <si>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</si>
  <si>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</si>
  <si>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</si>
  <si>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</si>
  <si>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</si>
  <si>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</si>
  <si>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</si>
  <si>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</si>
  <si>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</si>
  <si>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</si>
  <si>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</si>
  <si>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</si>
  <si>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</si>
  <si>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</si>
  <si>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</si>
  <si>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</si>
  <si>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</si>
  <si>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</si>
  <si>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</si>
  <si>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</si>
  <si>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</si>
  <si>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</si>
  <si>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</si>
  <si>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</si>
  <si>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</si>
  <si>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</si>
  <si>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</si>
  <si>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</si>
  <si>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</si>
  <si>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</si>
  <si>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</si>
  <si>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</si>
  <si>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</si>
  <si>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</si>
  <si>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</si>
  <si>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</si>
  <si>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</si>
  <si>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</si>
  <si>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</si>
  <si>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</si>
  <si>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</si>
  <si>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</si>
  <si>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</si>
  <si>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</si>
  <si>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</si>
  <si>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</si>
  <si>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</si>
  <si>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</si>
  <si>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</si>
  <si>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</si>
  <si>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</si>
  <si>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</si>
  <si>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</si>
  <si>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</si>
  <si>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</si>
  <si>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</si>
  <si>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</si>
  <si>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</si>
  <si>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</si>
  <si>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</si>
  <si>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</si>
  <si>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</si>
  <si>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</si>
  <si>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</si>
  <si>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</si>
  <si>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</si>
  <si>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</si>
  <si>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</si>
  <si>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</si>
  <si>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</si>
  <si>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</si>
  <si>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</si>
  <si>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</si>
  <si>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</si>
  <si>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</si>
  <si>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</si>
  <si>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</si>
  <si>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</si>
  <si>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</si>
  <si>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</si>
  <si>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</si>
  <si>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</si>
  <si>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</si>
  <si>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</si>
  <si>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</si>
  <si>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</si>
  <si>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</si>
  <si>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</si>
  <si>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</si>
  <si>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</si>
  <si>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</si>
  <si>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</si>
  <si>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</si>
  <si>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</si>
  <si>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</si>
  <si>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</si>
  <si>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</si>
  <si>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</si>
  <si>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</si>
  <si>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</si>
  <si>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</si>
  <si>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</si>
  <si>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</si>
  <si>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</si>
  <si>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</si>
  <si>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</si>
  <si>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</si>
  <si>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</si>
  <si>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</si>
  <si>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</si>
  <si>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</si>
  <si>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</si>
  <si>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</si>
  <si>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</si>
  <si>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</si>
  <si>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</si>
  <si>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</si>
  <si>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</si>
  <si>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</si>
  <si>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</si>
  <si>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</si>
  <si>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</si>
  <si>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</si>
  <si>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</si>
  <si>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</si>
  <si>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</si>
  <si>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</si>
  <si>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</si>
  <si>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</si>
  <si>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</si>
  <si>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</si>
  <si>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</si>
  <si>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</si>
  <si>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</si>
  <si>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</si>
  <si>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</si>
  <si>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</si>
  <si>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</si>
  <si>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</si>
  <si>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</si>
  <si>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</si>
  <si>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</si>
  <si>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</si>
  <si>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</si>
  <si>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</si>
  <si>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</si>
  <si>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</si>
  <si>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</si>
  <si>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</si>
  <si>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</si>
  <si>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</si>
  <si>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</si>
  <si>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</si>
  <si>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</si>
  <si>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</si>
  <si>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</si>
  <si>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</si>
  <si>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</si>
  <si>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</si>
  <si>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</si>
  <si>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</si>
  <si>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</si>
  <si>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</si>
  <si>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</si>
  <si>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</si>
  <si>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</si>
  <si>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</si>
  <si>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</si>
  <si>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</si>
  <si>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</si>
  <si>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</si>
  <si>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</si>
  <si>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</si>
  <si>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</si>
  <si>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</si>
  <si>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</si>
  <si>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</si>
  <si>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</si>
  <si>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</si>
  <si>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</si>
  <si>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</si>
  <si>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</si>
  <si>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</si>
  <si>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</si>
  <si>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</si>
  <si>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</si>
  <si>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</si>
  <si>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</si>
  <si>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</si>
  <si>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</si>
  <si>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</si>
  <si>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</si>
  <si>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</si>
  <si>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</si>
  <si>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</si>
  <si>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</si>
  <si>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</si>
  <si>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</si>
  <si>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</si>
  <si>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</si>
  <si>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</si>
  <si>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</si>
  <si>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</si>
  <si>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</si>
  <si>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</si>
  <si>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</si>
  <si>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</si>
  <si>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</si>
  <si>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</si>
  <si>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</si>
  <si>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</si>
  <si>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</si>
  <si>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</si>
  <si>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</si>
  <si>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</si>
  <si>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</si>
  <si>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</si>
  <si>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</si>
  <si>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</si>
  <si>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</si>
  <si>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</si>
  <si>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</si>
  <si>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</si>
  <si>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</si>
  <si>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</si>
  <si>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</si>
  <si>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</si>
  <si>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</si>
  <si>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</si>
  <si>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</si>
  <si>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</si>
  <si>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</si>
  <si>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</si>
  <si>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</si>
  <si>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</si>
  <si>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</si>
  <si>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</si>
  <si>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</si>
  <si>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</si>
  <si>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</si>
  <si>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</si>
  <si>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</si>
  <si>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</si>
  <si>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</si>
  <si>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</si>
  <si>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</si>
  <si>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</si>
  <si>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</si>
  <si>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</si>
  <si>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</si>
  <si>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</si>
  <si>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</si>
  <si>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</si>
  <si>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</si>
  <si>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</si>
  <si>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</si>
  <si>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</si>
  <si>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</si>
  <si>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</si>
  <si>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</si>
  <si>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</si>
  <si>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</si>
  <si>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</si>
  <si>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</si>
  <si>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</si>
  <si>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</si>
  <si>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</si>
  <si>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</si>
  <si>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</si>
  <si>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</si>
  <si>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</si>
  <si>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</si>
  <si>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</si>
  <si>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</si>
  <si>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</si>
  <si>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</si>
  <si>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</si>
  <si>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</si>
  <si>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</si>
  <si>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</si>
  <si>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</si>
  <si>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</si>
  <si>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</si>
  <si>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</si>
  <si>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</si>
  <si>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</si>
  <si>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</si>
  <si>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</si>
  <si>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</si>
  <si>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</si>
  <si>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</si>
  <si>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</si>
  <si>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</si>
  <si>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</si>
  <si>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</si>
  <si>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</si>
  <si>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</si>
  <si>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</si>
  <si>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</si>
  <si>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</si>
  <si>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</si>
  <si>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</si>
  <si>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</si>
  <si>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</si>
  <si>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</si>
  <si>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</si>
  <si>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</si>
  <si>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</si>
  <si>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</si>
  <si>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</si>
  <si>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</si>
  <si>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</si>
  <si>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</si>
  <si>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</si>
  <si>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</si>
  <si>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</si>
  <si>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</si>
  <si>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</si>
  <si>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</si>
  <si>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</si>
  <si>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</si>
  <si>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</si>
  <si>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</si>
  <si>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</si>
  <si>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</si>
  <si>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</si>
  <si>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</si>
  <si>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</si>
  <si>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</si>
  <si>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</si>
  <si>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</si>
  <si>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</si>
  <si>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</si>
  <si>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</si>
  <si>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</si>
  <si>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</si>
  <si>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</si>
  <si>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</si>
  <si>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</si>
  <si>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</si>
  <si>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</si>
  <si>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</si>
  <si>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</si>
  <si>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</si>
  <si>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</si>
  <si>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</si>
  <si>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</si>
  <si>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</si>
  <si>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</si>
  <si>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</si>
  <si>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</si>
  <si>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</si>
  <si>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</si>
  <si>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</si>
  <si>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</si>
  <si>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</si>
  <si>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</si>
  <si>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</si>
  <si>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</si>
  <si>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</si>
  <si>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</si>
  <si>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</si>
  <si>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</si>
  <si>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</si>
  <si>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</si>
  <si>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</si>
  <si>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</si>
  <si>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</si>
  <si>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</si>
  <si>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</si>
  <si>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</si>
  <si>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</si>
  <si>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</si>
  <si>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</si>
  <si>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</si>
  <si>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</si>
  <si>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</si>
  <si>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</si>
  <si>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</si>
  <si>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</si>
  <si>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</si>
  <si>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</si>
  <si>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</si>
  <si>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</si>
  <si>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</si>
  <si>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</si>
  <si>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</si>
  <si>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</si>
  <si>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</si>
  <si>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</si>
  <si>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</si>
  <si>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</si>
  <si>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</si>
  <si>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</si>
  <si>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</si>
  <si>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</si>
  <si>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</si>
  <si>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</si>
  <si>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</si>
  <si>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</si>
  <si>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</si>
  <si>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</si>
  <si>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</si>
  <si>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</si>
  <si>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</si>
  <si>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</si>
  <si>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</si>
  <si>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</si>
  <si>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</si>
  <si>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</si>
  <si>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</si>
  <si>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</si>
  <si>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</si>
  <si>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</si>
  <si>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</si>
  <si>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</si>
  <si>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</si>
  <si>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</si>
  <si>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</si>
  <si>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</si>
  <si>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</si>
  <si>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</si>
  <si>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</si>
  <si>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</si>
  <si>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</si>
  <si>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</si>
  <si>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</si>
  <si>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</si>
  <si>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</si>
  <si>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</si>
  <si>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</si>
  <si>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</si>
  <si>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</si>
  <si>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</si>
  <si>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</si>
  <si>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</si>
  <si>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</si>
  <si>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</si>
  <si>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</si>
  <si>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</si>
  <si>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</si>
  <si>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</si>
  <si>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</si>
  <si>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</si>
  <si>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</si>
  <si>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</si>
  <si>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</si>
  <si>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</si>
  <si>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</si>
  <si>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</si>
  <si>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</si>
  <si>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</si>
  <si>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</si>
  <si>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</si>
  <si>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</si>
  <si>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</si>
  <si>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</si>
  <si>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</si>
  <si>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</si>
  <si>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</si>
  <si>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</si>
  <si>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</si>
  <si>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</si>
  <si>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</si>
  <si>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</si>
  <si>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</si>
  <si>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</si>
  <si>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</si>
  <si>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</si>
  <si>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</si>
  <si>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</si>
  <si>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</si>
  <si>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</si>
  <si>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</si>
  <si>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</si>
  <si>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</si>
  <si>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</si>
  <si>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</si>
  <si>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</si>
  <si>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</si>
  <si>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</si>
  <si>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</si>
  <si>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</si>
  <si>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</si>
  <si>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</si>
  <si>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</si>
  <si>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</si>
  <si>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</si>
  <si>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</si>
  <si>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</si>
  <si>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</si>
  <si>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</si>
  <si>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</si>
  <si>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</si>
  <si>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</si>
  <si>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</si>
  <si>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</si>
  <si>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</si>
  <si>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</si>
  <si>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</si>
  <si>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</si>
  <si>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</si>
  <si>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</si>
  <si>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</si>
  <si>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</si>
  <si>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</si>
  <si>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</si>
  <si>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</si>
  <si>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</si>
  <si>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</si>
  <si>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</si>
  <si>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</si>
  <si>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</si>
  <si>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</si>
  <si>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</si>
  <si>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</si>
  <si>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</si>
  <si>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</si>
  <si>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</si>
  <si>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</si>
  <si>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</si>
  <si>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</si>
  <si>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</si>
  <si>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</si>
  <si>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</si>
  <si>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</si>
  <si>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</si>
  <si>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</si>
  <si>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</si>
  <si>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</si>
  <si>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</si>
  <si>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</si>
  <si>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</si>
  <si>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</si>
  <si>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</si>
  <si>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</si>
  <si>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</si>
  <si>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</si>
  <si>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</si>
  <si>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</si>
  <si>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</si>
  <si>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</si>
  <si>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</si>
  <si>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</si>
  <si>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</si>
  <si>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</si>
  <si>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</si>
  <si>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</si>
  <si>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</si>
  <si>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</si>
  <si>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</si>
  <si>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</si>
  <si>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</si>
  <si>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</si>
  <si>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</si>
  <si>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</si>
  <si>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</si>
  <si>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Apaseo el Grande, Gto.</t>
  </si>
  <si>
    <t>Correspondiente del 1 de Enero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</si>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</sst>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17" fillId="6" borderId="0" xfId="8" applyFont="1" applyFill="1" applyAlignment="1">
      <alignment wrapText="1"/>
    </xf>
    <xf numFmtId="0" fontId="13" fillId="0" borderId="0" xfId="8" applyFont="1" applyAlignment="1">
      <alignment wrapText="1"/>
    </xf>
    <xf numFmtId="0" fontId="22" fillId="6" borderId="0" xfId="12" applyFont="1" applyFill="1" applyAlignment="1"/>
    <xf numFmtId="0" fontId="22" fillId="6" borderId="0" xfId="12" applyFont="1" applyFill="1"/>
    <xf numFmtId="0" fontId="17" fillId="6" borderId="0" xfId="9" applyFont="1" applyFill="1" applyAlignment="1">
      <alignment wrapText="1"/>
    </xf>
    <xf numFmtId="0" fontId="17" fillId="6" borderId="0" xfId="9" applyFont="1" applyFill="1" applyAlignment="1">
      <alignment horizontal="center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27" activePane="bottomLeft" state="frozen"/>
      <selection activeCell="A14" sqref="A14:B14"/>
      <selection pane="bottomLeft" activeCell="A48" sqref="A48:XFD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5" t="s">
        <v>48</v>
      </c>
      <c r="B35" s="46" t="s">
        <v>43</v>
      </c>
    </row>
    <row r="36" spans="1:3" x14ac:dyDescent="0.2">
      <c r="A36" s="45" t="s">
        <v>49</v>
      </c>
      <c r="B36" s="46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6" t="s">
        <v>32</v>
      </c>
    </row>
    <row r="40" spans="1:3" x14ac:dyDescent="0.2">
      <c r="A40" s="7"/>
      <c r="B40" s="46" t="s">
        <v>636</v>
      </c>
    </row>
    <row r="41" spans="1:3" ht="12" thickBot="1" x14ac:dyDescent="0.25">
      <c r="A41" s="11"/>
      <c r="B41" s="12"/>
    </row>
    <row r="42" spans="1:3" x14ac:dyDescent="0.2">
      <c r="A42" s="93" t="s">
        <v>637</v>
      </c>
    </row>
    <row r="48" spans="1:3" s="194" customFormat="1" x14ac:dyDescent="0.25">
      <c r="A48" s="194" t="s">
        <v>674</v>
      </c>
      <c r="C48" s="194" t="s">
        <v>675</v>
      </c>
    </row>
    <row r="49" spans="1:3" s="194" customFormat="1" x14ac:dyDescent="0.25">
      <c r="A49" s="194" t="s">
        <v>676</v>
      </c>
      <c r="C49" s="194" t="s">
        <v>677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A27" sqref="A27:XFD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17060433.890000001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17060433.890000001</v>
      </c>
    </row>
    <row r="22" spans="1:3" x14ac:dyDescent="0.2">
      <c r="B22" s="39" t="s">
        <v>637</v>
      </c>
    </row>
    <row r="24" spans="1:3" ht="27" customHeight="1" x14ac:dyDescent="0.2"/>
    <row r="27" spans="1:3" s="194" customFormat="1" x14ac:dyDescent="0.25">
      <c r="A27" s="194" t="s">
        <v>674</v>
      </c>
      <c r="C27" s="194" t="s">
        <v>675</v>
      </c>
    </row>
    <row r="28" spans="1:3" s="194" customFormat="1" x14ac:dyDescent="0.25">
      <c r="A28" s="194" t="s">
        <v>676</v>
      </c>
      <c r="C28" s="194" t="s">
        <v>677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3" workbookViewId="0">
      <selection activeCell="A45" sqref="A45:XFD4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16813074.57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17168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17168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180547.07</v>
      </c>
    </row>
    <row r="31" spans="1:3" x14ac:dyDescent="0.2">
      <c r="A31" s="90" t="s">
        <v>560</v>
      </c>
      <c r="B31" s="77" t="s">
        <v>441</v>
      </c>
      <c r="C31" s="150">
        <v>180547.07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16976453.640000001</v>
      </c>
    </row>
    <row r="41" spans="1:3" x14ac:dyDescent="0.2">
      <c r="B41" s="39" t="s">
        <v>637</v>
      </c>
    </row>
    <row r="43" spans="1:3" ht="21" customHeight="1" x14ac:dyDescent="0.2"/>
    <row r="45" spans="1:3" s="194" customFormat="1" x14ac:dyDescent="0.25">
      <c r="A45" s="194" t="s">
        <v>674</v>
      </c>
      <c r="C45" s="194" t="s">
        <v>675</v>
      </c>
    </row>
    <row r="46" spans="1:3" s="194" customFormat="1" x14ac:dyDescent="0.25">
      <c r="A46" s="194" t="s">
        <v>676</v>
      </c>
      <c r="C46" s="194" t="s">
        <v>677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5" workbookViewId="0">
      <selection activeCell="A58" sqref="A1:J58"/>
    </sheetView>
  </sheetViews>
  <sheetFormatPr baseColWidth="10" defaultColWidth="9.140625" defaultRowHeight="11.25" x14ac:dyDescent="0.2"/>
  <cols>
    <col min="1" max="1" width="6.42578125" style="29" customWidth="1"/>
    <col min="2" max="2" width="65" style="29" customWidth="1"/>
    <col min="3" max="3" width="7.140625" style="29" customWidth="1"/>
    <col min="4" max="4" width="12.42578125" style="29" customWidth="1"/>
    <col min="5" max="5" width="12.140625" style="29" customWidth="1"/>
    <col min="6" max="6" width="8.85546875" style="29" customWidth="1"/>
    <col min="7" max="7" width="8.28515625" style="29" customWidth="1"/>
    <col min="8" max="8" width="5.85546875" style="29" customWidth="1"/>
    <col min="9" max="9" width="10.28515625" style="29" customWidth="1"/>
    <col min="10" max="10" width="8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30.75" customHeight="1" x14ac:dyDescent="0.2">
      <c r="A7" s="32" t="s">
        <v>146</v>
      </c>
      <c r="B7" s="32" t="s">
        <v>491</v>
      </c>
      <c r="C7" s="199" t="s">
        <v>180</v>
      </c>
      <c r="D7" s="200" t="s">
        <v>492</v>
      </c>
      <c r="E7" s="200" t="s">
        <v>493</v>
      </c>
      <c r="F7" s="200" t="s">
        <v>179</v>
      </c>
      <c r="G7" s="200" t="s">
        <v>124</v>
      </c>
      <c r="H7" s="32" t="s">
        <v>182</v>
      </c>
      <c r="I7" s="32" t="s">
        <v>183</v>
      </c>
      <c r="J7" s="200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17404225.98</v>
      </c>
      <c r="E40" s="34">
        <v>-17404225.98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30523873.25</v>
      </c>
      <c r="E41" s="34">
        <v>-30523873.25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343792.09</v>
      </c>
      <c r="E42" s="34">
        <v>-343792.09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42612144.25</v>
      </c>
      <c r="E43" s="34">
        <v>-42612144.25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46896722.960000001</v>
      </c>
      <c r="E44" s="34">
        <v>-46896722.960000001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17517436.379999999</v>
      </c>
      <c r="E45" s="34">
        <v>-17517436.379999999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46621409.670000002</v>
      </c>
      <c r="E46" s="34">
        <v>-46621409.670000002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13935005.51</v>
      </c>
      <c r="E47" s="34">
        <v>-13935005.51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47072210.130000003</v>
      </c>
      <c r="E48" s="34">
        <v>-47072210.130000003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46993410.130000003</v>
      </c>
      <c r="E49" s="34">
        <v>-46993410.130000003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46993410.130000003</v>
      </c>
      <c r="E50" s="34">
        <v>-46993410.130000003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48716316.920000002</v>
      </c>
      <c r="E51" s="34">
        <v>-48716316.920000002</v>
      </c>
      <c r="F51" s="34">
        <f t="shared" si="0"/>
        <v>0</v>
      </c>
    </row>
    <row r="53" spans="1:6" x14ac:dyDescent="0.2">
      <c r="B53" s="29" t="s">
        <v>637</v>
      </c>
    </row>
    <row r="55" spans="1:6" ht="11.25" customHeight="1" x14ac:dyDescent="0.2"/>
    <row r="57" spans="1:6" s="194" customFormat="1" x14ac:dyDescent="0.25">
      <c r="A57" s="194" t="s">
        <v>674</v>
      </c>
      <c r="C57" s="194" t="s">
        <v>675</v>
      </c>
    </row>
    <row r="58" spans="1:6" s="194" customFormat="1" x14ac:dyDescent="0.25">
      <c r="A58" s="194" t="s">
        <v>676</v>
      </c>
      <c r="C58" s="19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55118110236220474" bottom="0.35433070866141736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24" zoomScale="106" zoomScaleNormal="106" workbookViewId="0">
      <selection activeCell="A155" sqref="A155:XFD156"/>
    </sheetView>
  </sheetViews>
  <sheetFormatPr baseColWidth="10" defaultColWidth="9.140625" defaultRowHeight="11.25" x14ac:dyDescent="0.2"/>
  <cols>
    <col min="1" max="1" width="10" style="20" customWidth="1"/>
    <col min="2" max="2" width="55.28515625" style="20" customWidth="1"/>
    <col min="3" max="3" width="12.140625" style="20" customWidth="1"/>
    <col min="4" max="4" width="10.85546875" style="20" customWidth="1"/>
    <col min="5" max="5" width="10" style="20" customWidth="1"/>
    <col min="6" max="6" width="8.7109375" style="20" customWidth="1"/>
    <col min="7" max="7" width="8.28515625" style="20" customWidth="1"/>
    <col min="8" max="8" width="9.85546875" style="20" customWidth="1"/>
    <col min="9" max="9" width="20.425781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2.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95" t="s">
        <v>187</v>
      </c>
    </row>
    <row r="15" spans="1:8" x14ac:dyDescent="0.2">
      <c r="A15" s="22">
        <v>1122</v>
      </c>
      <c r="B15" s="20" t="s">
        <v>201</v>
      </c>
      <c r="C15" s="24">
        <v>-100446.3</v>
      </c>
      <c r="D15" s="24">
        <v>-100888.08</v>
      </c>
      <c r="E15" s="24">
        <v>-100809.91</v>
      </c>
      <c r="F15" s="24">
        <v>-98400.8</v>
      </c>
      <c r="G15" s="24">
        <v>-95456.15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47589.919999999998</v>
      </c>
      <c r="D20" s="24">
        <v>47589.919999999998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8307.5300000000007</v>
      </c>
      <c r="D21" s="24">
        <v>8307.5300000000007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222348.1</v>
      </c>
      <c r="D23" s="24">
        <v>222348.1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22.5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195" t="s">
        <v>164</v>
      </c>
      <c r="F53" s="21" t="s">
        <v>156</v>
      </c>
      <c r="G53" s="195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4892356.93</v>
      </c>
      <c r="D54" s="24">
        <f>SUM(D55:D61)</f>
        <v>0</v>
      </c>
      <c r="E54" s="24">
        <f>SUM(E55:E61)</f>
        <v>0</v>
      </c>
      <c r="I54" s="196"/>
    </row>
    <row r="55" spans="1:9" x14ac:dyDescent="0.2">
      <c r="A55" s="22">
        <v>1231</v>
      </c>
      <c r="B55" s="20" t="s">
        <v>231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2139193.41</v>
      </c>
      <c r="D62" s="24">
        <f t="shared" ref="D62:E62" si="0">SUM(D63:D70)</f>
        <v>118388.4</v>
      </c>
      <c r="E62" s="24">
        <f t="shared" si="0"/>
        <v>-1817973.77</v>
      </c>
    </row>
    <row r="63" spans="1:9" x14ac:dyDescent="0.2">
      <c r="A63" s="22">
        <v>1241</v>
      </c>
      <c r="B63" s="20" t="s">
        <v>239</v>
      </c>
      <c r="C63" s="24">
        <v>540703.96</v>
      </c>
      <c r="D63" s="24">
        <v>41489.699999999997</v>
      </c>
      <c r="E63" s="24">
        <v>-446703.94</v>
      </c>
    </row>
    <row r="64" spans="1:9" x14ac:dyDescent="0.2">
      <c r="A64" s="22">
        <v>1242</v>
      </c>
      <c r="B64" s="20" t="s">
        <v>240</v>
      </c>
      <c r="C64" s="24">
        <v>209814.89</v>
      </c>
      <c r="D64" s="24">
        <v>31060.19</v>
      </c>
      <c r="E64" s="24">
        <v>-138138.26999999999</v>
      </c>
    </row>
    <row r="65" spans="1:9" x14ac:dyDescent="0.2">
      <c r="A65" s="22">
        <v>1243</v>
      </c>
      <c r="B65" s="20" t="s">
        <v>241</v>
      </c>
      <c r="C65" s="24">
        <v>20615</v>
      </c>
      <c r="D65" s="24">
        <v>4123</v>
      </c>
      <c r="E65" s="24">
        <v>-7258.88</v>
      </c>
    </row>
    <row r="66" spans="1:9" x14ac:dyDescent="0.2">
      <c r="A66" s="22">
        <v>1244</v>
      </c>
      <c r="B66" s="20" t="s">
        <v>242</v>
      </c>
      <c r="C66" s="24">
        <v>1324827.96</v>
      </c>
      <c r="D66" s="24">
        <v>39772.35</v>
      </c>
      <c r="E66" s="24">
        <v>-1195567.81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43231.6</v>
      </c>
      <c r="D68" s="24">
        <v>1943.16</v>
      </c>
      <c r="E68" s="24">
        <v>-30304.87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72771</v>
      </c>
      <c r="D74" s="24">
        <f>SUM(D75:D79)</f>
        <v>7277.1</v>
      </c>
      <c r="E74" s="24">
        <f>SUM(E75:E79)</f>
        <v>52511.08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72771</v>
      </c>
      <c r="D78" s="24">
        <v>7277.1</v>
      </c>
      <c r="E78" s="24">
        <v>52511.08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1307311.24</v>
      </c>
      <c r="D110" s="24">
        <f>SUM(D111:D119)</f>
        <v>1307311.24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-0.6</v>
      </c>
      <c r="D112" s="24">
        <f t="shared" ref="D112:D119" si="1">C112</f>
        <v>-0.6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1233773.73</v>
      </c>
      <c r="D117" s="24">
        <f t="shared" si="1"/>
        <v>1233773.73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73538.11</v>
      </c>
      <c r="D119" s="24">
        <f t="shared" si="1"/>
        <v>73538.11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2" spans="1:3" ht="46.5" customHeight="1" x14ac:dyDescent="0.2"/>
    <row r="155" spans="1:3" s="194" customFormat="1" x14ac:dyDescent="0.25">
      <c r="A155" s="194" t="s">
        <v>674</v>
      </c>
      <c r="C155" s="194" t="s">
        <v>675</v>
      </c>
    </row>
    <row r="156" spans="1:3" s="194" customFormat="1" x14ac:dyDescent="0.25">
      <c r="A156" s="194" t="s">
        <v>676</v>
      </c>
      <c r="C156" s="19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3149606299212598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topLeftCell="A184" zoomScaleNormal="100" workbookViewId="0">
      <selection activeCell="A227" sqref="A227:XFD228"/>
    </sheetView>
  </sheetViews>
  <sheetFormatPr baseColWidth="10" defaultColWidth="9.140625" defaultRowHeight="11.25" x14ac:dyDescent="0.2"/>
  <cols>
    <col min="1" max="1" width="10" style="20" customWidth="1"/>
    <col min="2" max="2" width="64.7109375" style="20" customWidth="1"/>
    <col min="3" max="3" width="10.7109375" style="20" customWidth="1"/>
    <col min="4" max="4" width="9.42578125" style="20" customWidth="1"/>
    <col min="5" max="5" width="11.2851562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19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1391242.23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1391242.23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1391242.23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197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15159253.220000001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15159253.220000001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15159253.220000001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509938.44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509938.44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509938.44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16976453.640000004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15810792.740000002</v>
      </c>
      <c r="D99" s="57">
        <f>C99/$C$98</f>
        <v>0.93133660747298441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13558402.440000001</v>
      </c>
      <c r="D100" s="57">
        <f t="shared" ref="D100:D163" si="0">C100/$C$98</f>
        <v>0.79865929171765448</v>
      </c>
      <c r="E100" s="56"/>
    </row>
    <row r="101" spans="1:5" x14ac:dyDescent="0.2">
      <c r="A101" s="54">
        <v>5111</v>
      </c>
      <c r="B101" s="51" t="s">
        <v>363</v>
      </c>
      <c r="C101" s="55">
        <v>7511366.6100000003</v>
      </c>
      <c r="D101" s="57">
        <f t="shared" si="0"/>
        <v>0.44245793434158009</v>
      </c>
      <c r="E101" s="56"/>
    </row>
    <row r="102" spans="1:5" x14ac:dyDescent="0.2">
      <c r="A102" s="54">
        <v>5112</v>
      </c>
      <c r="B102" s="51" t="s">
        <v>364</v>
      </c>
      <c r="C102" s="55">
        <v>605738.74</v>
      </c>
      <c r="D102" s="57">
        <f t="shared" si="0"/>
        <v>3.5681111782543053E-2</v>
      </c>
      <c r="E102" s="56"/>
    </row>
    <row r="103" spans="1:5" x14ac:dyDescent="0.2">
      <c r="A103" s="54">
        <v>5113</v>
      </c>
      <c r="B103" s="51" t="s">
        <v>365</v>
      </c>
      <c r="C103" s="55">
        <v>1275346.3899999999</v>
      </c>
      <c r="D103" s="57">
        <f t="shared" si="0"/>
        <v>7.512442922678636E-2</v>
      </c>
      <c r="E103" s="56"/>
    </row>
    <row r="104" spans="1:5" x14ac:dyDescent="0.2">
      <c r="A104" s="54">
        <v>5114</v>
      </c>
      <c r="B104" s="51" t="s">
        <v>366</v>
      </c>
      <c r="C104" s="55">
        <v>1521229.49</v>
      </c>
      <c r="D104" s="57">
        <f t="shared" si="0"/>
        <v>8.960820217572836E-2</v>
      </c>
      <c r="E104" s="56"/>
    </row>
    <row r="105" spans="1:5" x14ac:dyDescent="0.2">
      <c r="A105" s="54">
        <v>5115</v>
      </c>
      <c r="B105" s="51" t="s">
        <v>367</v>
      </c>
      <c r="C105" s="55">
        <v>2644721.21</v>
      </c>
      <c r="D105" s="57">
        <f t="shared" si="0"/>
        <v>0.15578761419101658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1244698.6300000001</v>
      </c>
      <c r="D107" s="57">
        <f t="shared" si="0"/>
        <v>7.3319119316370945E-2</v>
      </c>
      <c r="E107" s="56"/>
    </row>
    <row r="108" spans="1:5" x14ac:dyDescent="0.2">
      <c r="A108" s="54">
        <v>5121</v>
      </c>
      <c r="B108" s="51" t="s">
        <v>370</v>
      </c>
      <c r="C108" s="55">
        <v>236562.65</v>
      </c>
      <c r="D108" s="57">
        <f t="shared" si="0"/>
        <v>1.3934750744561273E-2</v>
      </c>
      <c r="E108" s="56"/>
    </row>
    <row r="109" spans="1:5" x14ac:dyDescent="0.2">
      <c r="A109" s="54">
        <v>5122</v>
      </c>
      <c r="B109" s="51" t="s">
        <v>371</v>
      </c>
      <c r="C109" s="55">
        <v>177371.34</v>
      </c>
      <c r="D109" s="57">
        <f t="shared" si="0"/>
        <v>1.0448079661471626E-2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16650.419999999998</v>
      </c>
      <c r="D111" s="57">
        <f t="shared" si="0"/>
        <v>9.8079495005766091E-4</v>
      </c>
      <c r="E111" s="56"/>
    </row>
    <row r="112" spans="1:5" x14ac:dyDescent="0.2">
      <c r="A112" s="54">
        <v>5125</v>
      </c>
      <c r="B112" s="51" t="s">
        <v>374</v>
      </c>
      <c r="C112" s="55">
        <v>25048.11</v>
      </c>
      <c r="D112" s="57">
        <f t="shared" si="0"/>
        <v>1.475461868018272E-3</v>
      </c>
      <c r="E112" s="56"/>
    </row>
    <row r="113" spans="1:5" x14ac:dyDescent="0.2">
      <c r="A113" s="54">
        <v>5126</v>
      </c>
      <c r="B113" s="51" t="s">
        <v>375</v>
      </c>
      <c r="C113" s="55">
        <v>567882.76</v>
      </c>
      <c r="D113" s="57">
        <f t="shared" si="0"/>
        <v>3.3451200824532151E-2</v>
      </c>
      <c r="E113" s="56"/>
    </row>
    <row r="114" spans="1:5" x14ac:dyDescent="0.2">
      <c r="A114" s="54">
        <v>5127</v>
      </c>
      <c r="B114" s="51" t="s">
        <v>376</v>
      </c>
      <c r="C114" s="55">
        <v>33406</v>
      </c>
      <c r="D114" s="57">
        <f t="shared" si="0"/>
        <v>1.9677843622939372E-3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187777.35</v>
      </c>
      <c r="D116" s="57">
        <f t="shared" si="0"/>
        <v>1.1061046905436014E-2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1007691.67</v>
      </c>
      <c r="D117" s="57">
        <f t="shared" si="0"/>
        <v>5.9358196438958954E-2</v>
      </c>
      <c r="E117" s="56"/>
    </row>
    <row r="118" spans="1:5" x14ac:dyDescent="0.2">
      <c r="A118" s="54">
        <v>5131</v>
      </c>
      <c r="B118" s="51" t="s">
        <v>380</v>
      </c>
      <c r="C118" s="55">
        <v>145497.32</v>
      </c>
      <c r="D118" s="57">
        <f t="shared" si="0"/>
        <v>8.5705367614104331E-3</v>
      </c>
      <c r="E118" s="56"/>
    </row>
    <row r="119" spans="1:5" x14ac:dyDescent="0.2">
      <c r="A119" s="54">
        <v>5132</v>
      </c>
      <c r="B119" s="51" t="s">
        <v>381</v>
      </c>
      <c r="C119" s="55">
        <v>47012.87</v>
      </c>
      <c r="D119" s="57">
        <f t="shared" si="0"/>
        <v>2.7692986413386154E-3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107125.25</v>
      </c>
      <c r="D121" s="57">
        <f t="shared" si="0"/>
        <v>6.3102254611994433E-3</v>
      </c>
      <c r="E121" s="56"/>
    </row>
    <row r="122" spans="1:5" x14ac:dyDescent="0.2">
      <c r="A122" s="54">
        <v>5135</v>
      </c>
      <c r="B122" s="51" t="s">
        <v>384</v>
      </c>
      <c r="C122" s="55">
        <v>54300.65</v>
      </c>
      <c r="D122" s="57">
        <f t="shared" si="0"/>
        <v>3.1985861800992725E-3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32150.77</v>
      </c>
      <c r="D124" s="57">
        <f t="shared" si="0"/>
        <v>1.8938448913880456E-3</v>
      </c>
      <c r="E124" s="56"/>
    </row>
    <row r="125" spans="1:5" x14ac:dyDescent="0.2">
      <c r="A125" s="54">
        <v>5138</v>
      </c>
      <c r="B125" s="51" t="s">
        <v>387</v>
      </c>
      <c r="C125" s="55">
        <v>348425.55</v>
      </c>
      <c r="D125" s="57">
        <f t="shared" si="0"/>
        <v>2.0524048036689946E-2</v>
      </c>
      <c r="E125" s="56"/>
    </row>
    <row r="126" spans="1:5" x14ac:dyDescent="0.2">
      <c r="A126" s="54">
        <v>5139</v>
      </c>
      <c r="B126" s="51" t="s">
        <v>388</v>
      </c>
      <c r="C126" s="55">
        <v>273179.26</v>
      </c>
      <c r="D126" s="57">
        <f t="shared" si="0"/>
        <v>1.6091656466833196E-2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539866.47</v>
      </c>
      <c r="D127" s="57">
        <f t="shared" si="0"/>
        <v>3.1800897964222863E-2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539866.47</v>
      </c>
      <c r="D137" s="57">
        <f t="shared" si="0"/>
        <v>3.1800897964222863E-2</v>
      </c>
      <c r="E137" s="56"/>
    </row>
    <row r="138" spans="1:5" x14ac:dyDescent="0.2">
      <c r="A138" s="54">
        <v>5241</v>
      </c>
      <c r="B138" s="51" t="s">
        <v>398</v>
      </c>
      <c r="C138" s="55">
        <v>196214.48</v>
      </c>
      <c r="D138" s="57">
        <f t="shared" si="0"/>
        <v>1.1558037041239195E-2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343651.99</v>
      </c>
      <c r="D140" s="57">
        <f t="shared" si="0"/>
        <v>2.024286092298367E-2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445247.36</v>
      </c>
      <c r="D160" s="57">
        <f t="shared" si="0"/>
        <v>2.6227348151848743E-2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445247.36</v>
      </c>
      <c r="D167" s="57">
        <f t="shared" si="1"/>
        <v>2.6227348151848743E-2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445247.36</v>
      </c>
      <c r="D169" s="57">
        <f t="shared" si="1"/>
        <v>2.6227348151848743E-2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180547.07</v>
      </c>
      <c r="D185" s="57">
        <f t="shared" si="1"/>
        <v>1.0635146410943808E-2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180547.07</v>
      </c>
      <c r="D186" s="57">
        <f t="shared" si="1"/>
        <v>1.0635146410943808E-2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54881.57</v>
      </c>
      <c r="D189" s="57">
        <f t="shared" si="1"/>
        <v>3.2328053410806469E-3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118388.4</v>
      </c>
      <c r="D191" s="57">
        <f t="shared" si="1"/>
        <v>6.9736826377596707E-3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7277.1</v>
      </c>
      <c r="D193" s="57">
        <f t="shared" si="1"/>
        <v>4.2865843210349074E-4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A222" s="20" t="s">
        <v>637</v>
      </c>
    </row>
    <row r="224" spans="1:5" ht="28.5" customHeight="1" x14ac:dyDescent="0.2"/>
    <row r="227" spans="1:3" s="194" customFormat="1" x14ac:dyDescent="0.25">
      <c r="A227" s="194" t="s">
        <v>674</v>
      </c>
      <c r="C227" s="194" t="s">
        <v>675</v>
      </c>
    </row>
    <row r="228" spans="1:3" s="194" customFormat="1" x14ac:dyDescent="0.25">
      <c r="A228" s="194" t="s">
        <v>676</v>
      </c>
      <c r="C228" s="19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6" sqref="A36:XFD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1560119.94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83980.25</v>
      </c>
    </row>
    <row r="15" spans="1:5" x14ac:dyDescent="0.2">
      <c r="A15" s="33">
        <v>3220</v>
      </c>
      <c r="B15" s="29" t="s">
        <v>473</v>
      </c>
      <c r="C15" s="34">
        <v>2419505.1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6" spans="1:3" s="194" customFormat="1" x14ac:dyDescent="0.25">
      <c r="A36" s="194" t="s">
        <v>674</v>
      </c>
      <c r="C36" s="194" t="s">
        <v>675</v>
      </c>
    </row>
    <row r="37" spans="1:3" s="194" customFormat="1" x14ac:dyDescent="0.25">
      <c r="A37" s="194" t="s">
        <v>676</v>
      </c>
      <c r="C37" s="19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opLeftCell="A100" workbookViewId="0">
      <selection activeCell="A131" sqref="A131:XFD132"/>
    </sheetView>
  </sheetViews>
  <sheetFormatPr baseColWidth="10" defaultColWidth="9.140625" defaultRowHeight="11.25" x14ac:dyDescent="0.2"/>
  <cols>
    <col min="1" max="1" width="10" style="29" customWidth="1"/>
    <col min="2" max="2" width="60.42578125" style="29" customWidth="1"/>
    <col min="3" max="3" width="9.28515625" style="29" customWidth="1"/>
    <col min="4" max="4" width="10" style="29" customWidth="1"/>
    <col min="5" max="5" width="10.710937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353550.72</v>
      </c>
      <c r="D10" s="34">
        <v>126023.4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353550.72</v>
      </c>
      <c r="D15" s="135">
        <f>SUM(D8:D14)</f>
        <v>126023.4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17168</v>
      </c>
      <c r="D28" s="135">
        <f>SUM(D29:D36)</f>
        <v>17168</v>
      </c>
      <c r="E28" s="130"/>
    </row>
    <row r="29" spans="1:5" x14ac:dyDescent="0.2">
      <c r="A29" s="33">
        <v>1241</v>
      </c>
      <c r="B29" s="29" t="s">
        <v>239</v>
      </c>
      <c r="C29" s="34">
        <v>17168</v>
      </c>
      <c r="D29" s="132">
        <v>17168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17168</v>
      </c>
      <c r="D43" s="135">
        <f>D20+D28+D37</f>
        <v>17168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83980.25</v>
      </c>
      <c r="D47" s="135">
        <v>-653232.84</v>
      </c>
    </row>
    <row r="48" spans="1:5" x14ac:dyDescent="0.2">
      <c r="A48" s="131"/>
      <c r="B48" s="136" t="s">
        <v>629</v>
      </c>
      <c r="C48" s="135">
        <f>C51+C63+C95+C98+C49</f>
        <v>180547.07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180547.07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180547.07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54881.57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118388.4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7277.1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264527.32</v>
      </c>
      <c r="D126" s="135">
        <f>D47+D48+D104-D110-D113</f>
        <v>-653232.84</v>
      </c>
    </row>
    <row r="128" spans="1:4" ht="30.75" customHeight="1" x14ac:dyDescent="0.2"/>
    <row r="131" spans="1:3" s="194" customFormat="1" x14ac:dyDescent="0.25">
      <c r="A131" s="194" t="s">
        <v>674</v>
      </c>
      <c r="C131" s="194" t="s">
        <v>675</v>
      </c>
    </row>
    <row r="132" spans="1:3" s="194" customFormat="1" x14ac:dyDescent="0.25">
      <c r="A132" s="194" t="s">
        <v>676</v>
      </c>
      <c r="C132" s="19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31496062992125984" top="0.74803149606299213" bottom="0.74803149606299213" header="0.31496062992125984" footer="0.31496062992125984"/>
  <pageSetup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2023-01-23T15:17:11Z</cp:lastPrinted>
  <dcterms:created xsi:type="dcterms:W3CDTF">2012-12-11T20:36:24Z</dcterms:created>
  <dcterms:modified xsi:type="dcterms:W3CDTF">2023-01-23T15:17:12Z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