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SOLIDADOS 2018\"/>
    </mc:Choice>
  </mc:AlternateContent>
  <xr:revisionPtr revIDLastSave="0" documentId="13_ncr:1_{D398074A-3C6B-45F1-B89A-D1741283CE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_xlnm._FilterDatabase" localSheetId="0" hidden="1">EFE!$C$2:$I$63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H19" i="1"/>
  <c r="H63" i="1"/>
  <c r="M6" i="1"/>
  <c r="M7" i="1"/>
  <c r="M8" i="1"/>
  <c r="M9" i="1"/>
  <c r="M11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8" i="1"/>
  <c r="M39" i="1"/>
  <c r="M40" i="1"/>
  <c r="M42" i="1"/>
  <c r="M43" i="1"/>
  <c r="M44" i="1"/>
  <c r="M46" i="1"/>
  <c r="M47" i="1"/>
  <c r="M50" i="1"/>
  <c r="M51" i="1"/>
  <c r="M52" i="1"/>
  <c r="M55" i="1"/>
  <c r="M56" i="1"/>
  <c r="M57" i="1"/>
  <c r="M59" i="1"/>
  <c r="M61" i="1"/>
  <c r="M62" i="1"/>
  <c r="M63" i="1"/>
  <c r="L54" i="1"/>
  <c r="L53" i="1" s="1"/>
  <c r="L49" i="1"/>
  <c r="L48" i="1" s="1"/>
  <c r="L58" i="1" s="1"/>
  <c r="L41" i="1"/>
  <c r="L37" i="1"/>
  <c r="L17" i="1"/>
  <c r="L5" i="1"/>
  <c r="L34" i="1" s="1"/>
  <c r="G54" i="1"/>
  <c r="G53" i="1" s="1"/>
  <c r="G49" i="1"/>
  <c r="G48" i="1" s="1"/>
  <c r="G41" i="1"/>
  <c r="G37" i="1"/>
  <c r="G45" i="1" s="1"/>
  <c r="G17" i="1"/>
  <c r="G5" i="1"/>
  <c r="G34" i="1" l="1"/>
  <c r="G58" i="1"/>
  <c r="G60" i="1" s="1"/>
  <c r="L45" i="1"/>
  <c r="L60" i="1"/>
  <c r="H6" i="1" l="1"/>
  <c r="H7" i="1"/>
  <c r="H8" i="1"/>
  <c r="H9" i="1"/>
  <c r="H10" i="1"/>
  <c r="H11" i="1"/>
  <c r="H12" i="1"/>
  <c r="H13" i="1"/>
  <c r="H14" i="1"/>
  <c r="H15" i="1"/>
  <c r="H16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8" i="1"/>
  <c r="H39" i="1"/>
  <c r="H40" i="1"/>
  <c r="H42" i="1"/>
  <c r="H43" i="1"/>
  <c r="H44" i="1"/>
  <c r="H46" i="1"/>
  <c r="H47" i="1"/>
  <c r="H50" i="1"/>
  <c r="H51" i="1"/>
  <c r="H52" i="1"/>
  <c r="H55" i="1"/>
  <c r="H56" i="1"/>
  <c r="H57" i="1"/>
  <c r="H59" i="1"/>
  <c r="H61" i="1"/>
  <c r="H62" i="1"/>
  <c r="J54" i="1" l="1"/>
  <c r="J53" i="1" s="1"/>
  <c r="J49" i="1"/>
  <c r="J48" i="1" s="1"/>
  <c r="J58" i="1" s="1"/>
  <c r="J41" i="1"/>
  <c r="J37" i="1"/>
  <c r="J45" i="1" s="1"/>
  <c r="J17" i="1"/>
  <c r="J5" i="1"/>
  <c r="J34" i="1" s="1"/>
  <c r="J60" i="1" l="1"/>
  <c r="I54" i="1" l="1"/>
  <c r="D54" i="1"/>
  <c r="I49" i="1"/>
  <c r="M49" i="1" s="1"/>
  <c r="D49" i="1"/>
  <c r="D53" i="1" l="1"/>
  <c r="H53" i="1" s="1"/>
  <c r="H54" i="1"/>
  <c r="D48" i="1"/>
  <c r="H48" i="1" s="1"/>
  <c r="H49" i="1"/>
  <c r="I48" i="1"/>
  <c r="M48" i="1" s="1"/>
  <c r="I53" i="1"/>
  <c r="M53" i="1" s="1"/>
  <c r="M54" i="1"/>
  <c r="D58" i="1"/>
  <c r="H58" i="1" s="1"/>
  <c r="I58" i="1"/>
  <c r="M58" i="1" s="1"/>
  <c r="I17" i="1"/>
  <c r="M17" i="1" s="1"/>
  <c r="D17" i="1"/>
  <c r="H17" i="1" s="1"/>
  <c r="D5" i="1"/>
  <c r="H5" i="1" s="1"/>
  <c r="I5" i="1"/>
  <c r="M5" i="1" s="1"/>
  <c r="I41" i="1"/>
  <c r="M41" i="1" s="1"/>
  <c r="D41" i="1"/>
  <c r="H41" i="1" s="1"/>
  <c r="I37" i="1"/>
  <c r="D37" i="1"/>
  <c r="H37" i="1" s="1"/>
  <c r="I45" i="1" l="1"/>
  <c r="M45" i="1" s="1"/>
  <c r="M37" i="1"/>
  <c r="D45" i="1"/>
  <c r="H45" i="1" s="1"/>
  <c r="I34" i="1"/>
  <c r="D34" i="1"/>
  <c r="H34" i="1" s="1"/>
  <c r="I60" i="1" l="1"/>
  <c r="M60" i="1" s="1"/>
  <c r="M34" i="1"/>
  <c r="D60" i="1"/>
  <c r="H60" i="1" s="1"/>
</calcChain>
</file>

<file path=xl/sharedStrings.xml><?xml version="1.0" encoding="utf-8"?>
<sst xmlns="http://schemas.openxmlformats.org/spreadsheetml/2006/main" count="73" uniqueCount="60">
  <si>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</si>
  <si>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</si>
  <si>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</si>
  <si>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</si>
  <si>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</si>
  <si>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</si>
  <si>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</si>
  <si>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</si>
  <si>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</si>
  <si>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</si>
  <si>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</si>
  <si>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</si>
  <si>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</si>
  <si>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</si>
  <si>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</si>
  <si>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</si>
  <si>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</si>
  <si>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</si>
  <si>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</si>
  <si>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</si>
  <si>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</si>
  <si>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</si>
  <si>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</si>
  <si>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</si>
  <si>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</si>
  <si>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</si>
  <si>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</si>
  <si>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</si>
  <si>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</si>
  <si>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</si>
  <si>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</si>
  <si>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</si>
  <si>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</si>
  <si>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</si>
  <si>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</si>
  <si>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</si>
  <si>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</si>
  <si>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</si>
  <si>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</si>
  <si>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</si>
  <si>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</si>
  <si>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</si>
  <si>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</si>
  <si>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</si>
  <si>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</si>
  <si>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</si>
  <si>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</si>
  <si>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</si>
  <si>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</si>
  <si>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</si>
  <si>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</si>
  <si>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MUNICIPIO DE APASEO EL GRANDE, GUANAJUATO
ESTADO DE FLUJOS DE EFECTIVO
DEL 1 DE ENERO AL AL 31 DE DICIEMBRE DEL 2018</t>
  </si>
  <si>
    <t>___________________________________              ______________________________</t>
  </si>
  <si>
    <t>LIC. MIRIAM FABIOLA MARMOLEJO LOPEZ                   C. MOISES GUERRERO LARA</t>
  </si>
  <si>
    <t xml:space="preserve">           TESORERA MUNICIPAL                                              PRESIDENTE MUNICIPAL</t>
  </si>
  <si>
    <t>DIF</t>
  </si>
  <si>
    <t>CONSOLIDADO 2018</t>
  </si>
  <si>
    <t>CONSOLIDADOS 2017</t>
  </si>
  <si>
    <t>CMAPA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</si>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</sst>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3" borderId="7" xfId="8" applyFont="1" applyFill="1" applyBorder="1" applyAlignment="1">
      <alignment horizontal="center" vertical="center" wrapText="1"/>
    </xf>
    <xf numFmtId="0" fontId="2" fillId="3" borderId="0" xfId="8" applyFont="1" applyFill="1" applyBorder="1" applyAlignment="1">
      <alignment horizontal="center" vertical="center" wrapText="1"/>
    </xf>
    <xf numFmtId="0" fontId="2" fillId="3" borderId="0" xfId="8" applyFont="1" applyFill="1" applyBorder="1" applyAlignment="1" applyProtection="1">
      <alignment horizontal="center" vertical="top" wrapText="1"/>
      <protection locked="0"/>
    </xf>
    <xf numFmtId="4" fontId="2" fillId="3" borderId="0" xfId="8" applyNumberFormat="1" applyFont="1" applyFill="1" applyBorder="1" applyAlignment="1" applyProtection="1">
      <alignment vertical="top" wrapText="1"/>
      <protection locked="0"/>
    </xf>
    <xf numFmtId="0" fontId="2" fillId="2" borderId="7" xfId="8" applyFont="1" applyFill="1" applyBorder="1" applyAlignment="1">
      <alignment horizontal="center" vertical="center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2" fillId="0" borderId="1" xfId="8" applyFont="1" applyFill="1" applyBorder="1" applyAlignment="1" applyProtection="1">
      <alignment horizontal="center" vertical="top" wrapText="1"/>
      <protection locked="0"/>
    </xf>
    <xf numFmtId="4" fontId="2" fillId="0" borderId="1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>
      <alignment vertical="top"/>
    </xf>
    <xf numFmtId="0" fontId="2" fillId="0" borderId="1" xfId="8" applyFont="1" applyFill="1" applyBorder="1" applyAlignment="1">
      <alignment horizontal="center" vertical="center" wrapText="1"/>
    </xf>
    <xf numFmtId="0" fontId="2" fillId="2" borderId="9" xfId="8" applyFont="1" applyFill="1" applyBorder="1" applyAlignment="1">
      <alignment horizontal="center" vertical="center" wrapText="1"/>
    </xf>
    <xf numFmtId="0" fontId="2" fillId="3" borderId="9" xfId="8" applyFont="1" applyFill="1" applyBorder="1" applyProtection="1">
      <protection locked="0"/>
    </xf>
    <xf numFmtId="4" fontId="2" fillId="0" borderId="2" xfId="8" applyNumberFormat="1" applyFont="1" applyBorder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/>
      <protection locked="0"/>
    </xf>
    <xf numFmtId="0" fontId="3" fillId="3" borderId="8" xfId="8" applyFont="1" applyFill="1" applyBorder="1" applyProtection="1">
      <protection locked="0"/>
    </xf>
    <xf numFmtId="0" fontId="3" fillId="3" borderId="2" xfId="8" applyFont="1" applyFill="1" applyBorder="1" applyProtection="1">
      <protection locked="0"/>
    </xf>
    <xf numFmtId="4" fontId="2" fillId="3" borderId="2" xfId="8" applyNumberFormat="1" applyFont="1" applyFill="1" applyBorder="1" applyProtection="1">
      <protection locked="0"/>
    </xf>
    <xf numFmtId="4" fontId="3" fillId="3" borderId="4" xfId="8" applyNumberFormat="1" applyFont="1" applyFill="1" applyBorder="1" applyProtection="1"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showGridLines="0" tabSelected="1" zoomScaleNormal="100" workbookViewId="0">
      <selection activeCell="C13" sqref="C13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13.6640625" style="3" hidden="1" customWidth="1"/>
    <col min="5" max="5" width="12.6640625" style="3" hidden="1" customWidth="1"/>
    <col min="6" max="6" width="12.33203125" style="3" hidden="1" customWidth="1"/>
    <col min="7" max="7" width="12.6640625" style="3" hidden="1" customWidth="1"/>
    <col min="8" max="8" width="25.83203125" style="3" customWidth="1"/>
    <col min="9" max="9" width="13.6640625" style="4" hidden="1" customWidth="1"/>
    <col min="10" max="10" width="12.6640625" style="2" hidden="1" customWidth="1"/>
    <col min="11" max="11" width="12.33203125" style="2" hidden="1" customWidth="1"/>
    <col min="12" max="12" width="13.33203125" style="2" hidden="1" customWidth="1"/>
    <col min="13" max="13" width="20" style="2" bestFit="1" customWidth="1"/>
    <col min="14" max="16384" width="12" style="2"/>
  </cols>
  <sheetData>
    <row r="1" spans="1:13" ht="39.950000000000003" customHeight="1" x14ac:dyDescent="0.2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15" customHeight="1" x14ac:dyDescent="0.2">
      <c r="A2" s="44" t="s">
        <v>19</v>
      </c>
      <c r="B2" s="45"/>
      <c r="C2" s="45"/>
      <c r="D2" s="27">
        <v>2018</v>
      </c>
      <c r="E2" s="27" t="s">
        <v>55</v>
      </c>
      <c r="F2" s="27" t="s">
        <v>59</v>
      </c>
      <c r="G2" s="27" t="s">
        <v>58</v>
      </c>
      <c r="H2" s="23" t="s">
        <v>56</v>
      </c>
      <c r="I2" s="35">
        <v>2017</v>
      </c>
      <c r="J2" s="39" t="s">
        <v>55</v>
      </c>
      <c r="K2" s="39" t="s">
        <v>59</v>
      </c>
      <c r="L2" s="39" t="s">
        <v>58</v>
      </c>
      <c r="M2" s="36" t="s">
        <v>57</v>
      </c>
    </row>
    <row r="3" spans="1:13" ht="15" customHeight="1" x14ac:dyDescent="0.2">
      <c r="A3" s="16"/>
      <c r="C3" s="12"/>
      <c r="D3" s="12"/>
      <c r="E3" s="12"/>
      <c r="F3" s="12"/>
      <c r="G3" s="12"/>
      <c r="H3" s="24"/>
      <c r="I3" s="34"/>
      <c r="M3" s="40"/>
    </row>
    <row r="4" spans="1:13" ht="12.75" customHeight="1" x14ac:dyDescent="0.2">
      <c r="A4" s="17" t="s">
        <v>11</v>
      </c>
      <c r="C4" s="6"/>
      <c r="D4" s="7"/>
      <c r="E4" s="7"/>
      <c r="F4" s="7"/>
      <c r="G4" s="7"/>
      <c r="H4" s="25"/>
      <c r="I4" s="30"/>
      <c r="M4" s="41"/>
    </row>
    <row r="5" spans="1:13" x14ac:dyDescent="0.2">
      <c r="A5" s="21"/>
      <c r="B5" s="13" t="s">
        <v>12</v>
      </c>
      <c r="C5" s="11"/>
      <c r="D5" s="9">
        <f>SUM(D6:D16)</f>
        <v>310171392.40999997</v>
      </c>
      <c r="E5" s="9">
        <v>15123567.469999999</v>
      </c>
      <c r="F5" s="9">
        <v>358774</v>
      </c>
      <c r="G5" s="28">
        <f>SUM(G6:G16)</f>
        <v>44550806.719999999</v>
      </c>
      <c r="H5" s="26">
        <f>+D5+E5+G5+F5</f>
        <v>370204540.60000002</v>
      </c>
      <c r="I5" s="31">
        <f>SUM(I6:I16)</f>
        <v>282598013.01999998</v>
      </c>
      <c r="J5" s="28">
        <f>SUM(J6:J16)</f>
        <v>16456336.66</v>
      </c>
      <c r="K5" s="28">
        <v>4024617.92</v>
      </c>
      <c r="L5" s="37">
        <f>SUM(L6:L16)</f>
        <v>41710466.850000001</v>
      </c>
      <c r="M5" s="42">
        <f t="shared" ref="M5:M62" si="0">+I5+J5+L5+K5</f>
        <v>344789434.45000005</v>
      </c>
    </row>
    <row r="6" spans="1:13" x14ac:dyDescent="0.2">
      <c r="A6" s="21">
        <v>4110</v>
      </c>
      <c r="C6" s="5" t="s">
        <v>0</v>
      </c>
      <c r="D6" s="10">
        <v>35249121.210000001</v>
      </c>
      <c r="E6" s="10">
        <v>0</v>
      </c>
      <c r="F6" s="10">
        <v>0</v>
      </c>
      <c r="G6" s="29">
        <v>0</v>
      </c>
      <c r="H6" s="26">
        <f t="shared" ref="H6:H62" si="1">+D6+E6+G6+F6</f>
        <v>35249121.210000001</v>
      </c>
      <c r="I6" s="32">
        <v>28715859.600000001</v>
      </c>
      <c r="J6" s="29">
        <v>0</v>
      </c>
      <c r="K6" s="2">
        <v>0</v>
      </c>
      <c r="L6" s="38">
        <v>0</v>
      </c>
      <c r="M6" s="42">
        <f t="shared" si="0"/>
        <v>28715859.600000001</v>
      </c>
    </row>
    <row r="7" spans="1:13" x14ac:dyDescent="0.2">
      <c r="A7" s="21">
        <v>4120</v>
      </c>
      <c r="C7" s="5" t="s">
        <v>1</v>
      </c>
      <c r="D7" s="10">
        <v>0</v>
      </c>
      <c r="E7" s="10">
        <v>0</v>
      </c>
      <c r="F7" s="10">
        <v>0</v>
      </c>
      <c r="G7" s="29">
        <v>0</v>
      </c>
      <c r="H7" s="26">
        <f t="shared" si="1"/>
        <v>0</v>
      </c>
      <c r="I7" s="32">
        <v>0</v>
      </c>
      <c r="J7" s="29">
        <v>0</v>
      </c>
      <c r="K7" s="2">
        <v>0</v>
      </c>
      <c r="L7" s="38">
        <v>0</v>
      </c>
      <c r="M7" s="42">
        <f t="shared" si="0"/>
        <v>0</v>
      </c>
    </row>
    <row r="8" spans="1:13" x14ac:dyDescent="0.2">
      <c r="A8" s="21">
        <v>4130</v>
      </c>
      <c r="C8" s="5" t="s">
        <v>2</v>
      </c>
      <c r="D8" s="10">
        <v>0</v>
      </c>
      <c r="E8" s="10">
        <v>0</v>
      </c>
      <c r="F8" s="10">
        <v>0</v>
      </c>
      <c r="G8" s="29">
        <v>0</v>
      </c>
      <c r="H8" s="26">
        <f t="shared" si="1"/>
        <v>0</v>
      </c>
      <c r="I8" s="32">
        <v>24875</v>
      </c>
      <c r="J8" s="29">
        <v>0</v>
      </c>
      <c r="K8" s="2">
        <v>0</v>
      </c>
      <c r="L8" s="38">
        <v>0</v>
      </c>
      <c r="M8" s="42">
        <f t="shared" si="0"/>
        <v>24875</v>
      </c>
    </row>
    <row r="9" spans="1:13" x14ac:dyDescent="0.2">
      <c r="A9" s="21">
        <v>4140</v>
      </c>
      <c r="C9" s="5" t="s">
        <v>3</v>
      </c>
      <c r="D9" s="10">
        <v>33600504.829999998</v>
      </c>
      <c r="E9" s="10">
        <v>0</v>
      </c>
      <c r="F9" s="10">
        <v>0</v>
      </c>
      <c r="G9" s="29">
        <v>0</v>
      </c>
      <c r="H9" s="26">
        <f t="shared" si="1"/>
        <v>33600504.829999998</v>
      </c>
      <c r="I9" s="32">
        <v>18152132.739999998</v>
      </c>
      <c r="J9" s="29">
        <v>0</v>
      </c>
      <c r="K9" s="2">
        <v>0</v>
      </c>
      <c r="L9" s="38">
        <v>0</v>
      </c>
      <c r="M9" s="42">
        <f t="shared" si="0"/>
        <v>18152132.739999998</v>
      </c>
    </row>
    <row r="10" spans="1:13" x14ac:dyDescent="0.2">
      <c r="A10" s="21">
        <v>4150</v>
      </c>
      <c r="C10" s="5" t="s">
        <v>20</v>
      </c>
      <c r="D10" s="10">
        <v>3585554.05</v>
      </c>
      <c r="E10" s="10">
        <v>0</v>
      </c>
      <c r="F10" s="10">
        <v>0</v>
      </c>
      <c r="G10" s="29">
        <v>280048.59999999998</v>
      </c>
      <c r="H10" s="26">
        <f t="shared" si="1"/>
        <v>3865602.65</v>
      </c>
      <c r="I10" s="32">
        <v>3765419.01</v>
      </c>
      <c r="J10" s="29">
        <v>0</v>
      </c>
      <c r="K10" s="2">
        <v>0</v>
      </c>
      <c r="L10" s="38">
        <v>266382.53999999998</v>
      </c>
      <c r="M10" s="42">
        <f>+I10+J10+L10+K10</f>
        <v>4031801.55</v>
      </c>
    </row>
    <row r="11" spans="1:13" x14ac:dyDescent="0.2">
      <c r="A11" s="21">
        <v>4160</v>
      </c>
      <c r="C11" s="5" t="s">
        <v>21</v>
      </c>
      <c r="D11" s="10">
        <v>2126711.5299999998</v>
      </c>
      <c r="E11" s="10">
        <v>0</v>
      </c>
      <c r="F11" s="10">
        <v>0</v>
      </c>
      <c r="G11" s="29">
        <v>842858.27</v>
      </c>
      <c r="H11" s="26">
        <f t="shared" si="1"/>
        <v>2969569.8</v>
      </c>
      <c r="I11" s="32">
        <v>4505741.83</v>
      </c>
      <c r="J11" s="29">
        <v>0</v>
      </c>
      <c r="K11" s="2">
        <v>0</v>
      </c>
      <c r="L11" s="38">
        <v>0</v>
      </c>
      <c r="M11" s="42">
        <f t="shared" si="0"/>
        <v>4505741.83</v>
      </c>
    </row>
    <row r="12" spans="1:13" x14ac:dyDescent="0.2">
      <c r="A12" s="21">
        <v>4170</v>
      </c>
      <c r="C12" s="5" t="s">
        <v>22</v>
      </c>
      <c r="D12" s="10">
        <v>0</v>
      </c>
      <c r="E12" s="10">
        <v>1429643.84</v>
      </c>
      <c r="F12" s="10">
        <v>0</v>
      </c>
      <c r="G12" s="29">
        <v>43427899.850000001</v>
      </c>
      <c r="H12" s="26">
        <f t="shared" si="1"/>
        <v>44857543.690000005</v>
      </c>
      <c r="I12" s="32">
        <v>0</v>
      </c>
      <c r="J12" s="29">
        <v>1555071.97</v>
      </c>
      <c r="K12" s="2">
        <v>0</v>
      </c>
      <c r="L12" s="38">
        <v>37953887.350000001</v>
      </c>
      <c r="M12" s="42">
        <f t="shared" si="0"/>
        <v>39508959.32</v>
      </c>
    </row>
    <row r="13" spans="1:13" ht="22.5" x14ac:dyDescent="0.2">
      <c r="A13" s="21">
        <v>4190</v>
      </c>
      <c r="C13" s="5" t="s">
        <v>23</v>
      </c>
      <c r="D13" s="10">
        <v>0</v>
      </c>
      <c r="E13" s="10">
        <v>0</v>
      </c>
      <c r="F13" s="10">
        <v>0</v>
      </c>
      <c r="G13" s="29">
        <v>0</v>
      </c>
      <c r="H13" s="26">
        <f t="shared" si="1"/>
        <v>0</v>
      </c>
      <c r="I13" s="32">
        <v>0</v>
      </c>
      <c r="J13" s="29">
        <v>0</v>
      </c>
      <c r="K13" s="2">
        <v>0</v>
      </c>
      <c r="L13" s="38">
        <v>0</v>
      </c>
      <c r="M13" s="42">
        <f t="shared" si="0"/>
        <v>0</v>
      </c>
    </row>
    <row r="14" spans="1:13" x14ac:dyDescent="0.2">
      <c r="A14" s="21">
        <v>4210</v>
      </c>
      <c r="C14" s="5" t="s">
        <v>24</v>
      </c>
      <c r="D14" s="10">
        <v>235609500.78999999</v>
      </c>
      <c r="E14" s="10">
        <v>858819.29</v>
      </c>
      <c r="F14" s="10">
        <v>0</v>
      </c>
      <c r="G14" s="29">
        <v>0</v>
      </c>
      <c r="H14" s="26">
        <f t="shared" si="1"/>
        <v>236468320.07999998</v>
      </c>
      <c r="I14" s="32">
        <v>227433984.84</v>
      </c>
      <c r="J14" s="29">
        <v>2603018.21</v>
      </c>
      <c r="K14" s="2">
        <v>0</v>
      </c>
      <c r="L14" s="38">
        <v>3490196.96</v>
      </c>
      <c r="M14" s="42">
        <f t="shared" si="0"/>
        <v>233527200.01000002</v>
      </c>
    </row>
    <row r="15" spans="1:13" x14ac:dyDescent="0.2">
      <c r="A15" s="21">
        <v>4220</v>
      </c>
      <c r="C15" s="5" t="s">
        <v>25</v>
      </c>
      <c r="D15" s="10">
        <v>0</v>
      </c>
      <c r="E15" s="10">
        <v>12804501.34</v>
      </c>
      <c r="F15" s="10">
        <v>358774</v>
      </c>
      <c r="G15" s="29">
        <v>0</v>
      </c>
      <c r="H15" s="26">
        <f t="shared" si="1"/>
        <v>13163275.34</v>
      </c>
      <c r="I15" s="32">
        <v>0</v>
      </c>
      <c r="J15" s="29">
        <v>12298246.48</v>
      </c>
      <c r="K15" s="28">
        <v>4024617.92</v>
      </c>
      <c r="L15" s="38">
        <v>0</v>
      </c>
      <c r="M15" s="42">
        <f t="shared" si="0"/>
        <v>16322864.4</v>
      </c>
    </row>
    <row r="16" spans="1:13" x14ac:dyDescent="0.2">
      <c r="A16" s="21" t="s">
        <v>48</v>
      </c>
      <c r="C16" s="5" t="s">
        <v>26</v>
      </c>
      <c r="D16" s="10">
        <v>0</v>
      </c>
      <c r="E16" s="10">
        <v>30603</v>
      </c>
      <c r="F16" s="10">
        <v>0</v>
      </c>
      <c r="G16" s="29">
        <v>0</v>
      </c>
      <c r="H16" s="26">
        <f t="shared" si="1"/>
        <v>30603</v>
      </c>
      <c r="I16" s="32">
        <v>0</v>
      </c>
      <c r="J16" s="29">
        <v>0</v>
      </c>
      <c r="K16" s="28">
        <v>0</v>
      </c>
      <c r="L16" s="38">
        <v>0</v>
      </c>
      <c r="M16" s="42">
        <f t="shared" si="0"/>
        <v>0</v>
      </c>
    </row>
    <row r="17" spans="1:13" x14ac:dyDescent="0.2">
      <c r="A17" s="21" t="s">
        <v>48</v>
      </c>
      <c r="B17" s="13" t="s">
        <v>15</v>
      </c>
      <c r="C17" s="11"/>
      <c r="D17" s="9">
        <f>SUM(D18:D33)</f>
        <v>228657303.25</v>
      </c>
      <c r="E17" s="9">
        <v>15333215.949999999</v>
      </c>
      <c r="F17" s="9">
        <v>3252866.38</v>
      </c>
      <c r="G17" s="28">
        <f>SUM(G18:G33)</f>
        <v>29728333.469999999</v>
      </c>
      <c r="H17" s="26">
        <f t="shared" si="1"/>
        <v>276971719.04999995</v>
      </c>
      <c r="I17" s="31">
        <f>SUM(I18:I33)</f>
        <v>199322048.95000002</v>
      </c>
      <c r="J17" s="28">
        <f>SUM(J18:J33)</f>
        <v>14716605.449999999</v>
      </c>
      <c r="K17" s="28">
        <v>3125411.16</v>
      </c>
      <c r="L17" s="37">
        <f>SUM(L18:L33)</f>
        <v>23498388.77</v>
      </c>
      <c r="M17" s="42">
        <f t="shared" si="0"/>
        <v>240662454.33000001</v>
      </c>
    </row>
    <row r="18" spans="1:13" x14ac:dyDescent="0.2">
      <c r="A18" s="21">
        <v>5110</v>
      </c>
      <c r="C18" s="5" t="s">
        <v>27</v>
      </c>
      <c r="D18" s="10">
        <v>104197877.48</v>
      </c>
      <c r="E18" s="10">
        <v>11310270.68</v>
      </c>
      <c r="F18" s="10">
        <v>2074291.45</v>
      </c>
      <c r="G18" s="29">
        <v>13476962.880000001</v>
      </c>
      <c r="H18" s="26">
        <f t="shared" si="1"/>
        <v>131059402.48999999</v>
      </c>
      <c r="I18" s="32">
        <v>98560017.519999996</v>
      </c>
      <c r="J18" s="29">
        <v>10514308.5</v>
      </c>
      <c r="K18" s="28">
        <v>1876518.06</v>
      </c>
      <c r="L18" s="38">
        <v>11087644.1</v>
      </c>
      <c r="M18" s="42">
        <f t="shared" si="0"/>
        <v>122038488.17999999</v>
      </c>
    </row>
    <row r="19" spans="1:13" x14ac:dyDescent="0.2">
      <c r="A19" s="21">
        <v>5120</v>
      </c>
      <c r="C19" s="5" t="s">
        <v>28</v>
      </c>
      <c r="D19" s="10">
        <v>23922492.309999999</v>
      </c>
      <c r="E19" s="10">
        <v>1585743.09</v>
      </c>
      <c r="F19" s="10">
        <v>880959.34</v>
      </c>
      <c r="G19" s="29">
        <v>4197837.16</v>
      </c>
      <c r="H19" s="26">
        <f>+D19+E19+G19+F19</f>
        <v>30587031.899999999</v>
      </c>
      <c r="I19" s="32">
        <v>26568499.829999998</v>
      </c>
      <c r="J19" s="29">
        <v>1584815.33</v>
      </c>
      <c r="K19" s="28">
        <v>638628.02</v>
      </c>
      <c r="L19" s="38">
        <v>3472176.69</v>
      </c>
      <c r="M19" s="42">
        <f t="shared" si="0"/>
        <v>32264119.869999997</v>
      </c>
    </row>
    <row r="20" spans="1:13" x14ac:dyDescent="0.2">
      <c r="A20" s="21">
        <v>5130</v>
      </c>
      <c r="C20" s="5" t="s">
        <v>29</v>
      </c>
      <c r="D20" s="10">
        <v>32674346.390000001</v>
      </c>
      <c r="E20" s="10">
        <v>1558255.22</v>
      </c>
      <c r="F20" s="10">
        <v>129112.23</v>
      </c>
      <c r="G20" s="29">
        <v>12053533.43</v>
      </c>
      <c r="H20" s="26">
        <f t="shared" si="1"/>
        <v>46415247.269999996</v>
      </c>
      <c r="I20" s="32">
        <v>31867597.66</v>
      </c>
      <c r="J20" s="29">
        <v>1411764.27</v>
      </c>
      <c r="K20" s="28">
        <v>199095.93</v>
      </c>
      <c r="L20" s="38">
        <v>8938567.9800000004</v>
      </c>
      <c r="M20" s="42">
        <f t="shared" si="0"/>
        <v>42417025.839999996</v>
      </c>
    </row>
    <row r="21" spans="1:13" x14ac:dyDescent="0.2">
      <c r="A21" s="21">
        <v>5210</v>
      </c>
      <c r="C21" s="5" t="s">
        <v>30</v>
      </c>
      <c r="D21" s="10">
        <v>0</v>
      </c>
      <c r="E21" s="10">
        <v>0</v>
      </c>
      <c r="F21" s="10">
        <v>0</v>
      </c>
      <c r="G21" s="29">
        <v>0</v>
      </c>
      <c r="H21" s="26">
        <f t="shared" si="1"/>
        <v>0</v>
      </c>
      <c r="I21" s="32">
        <v>0</v>
      </c>
      <c r="J21" s="29">
        <v>0</v>
      </c>
      <c r="K21" s="28">
        <v>0</v>
      </c>
      <c r="L21" s="38">
        <v>0</v>
      </c>
      <c r="M21" s="42">
        <f t="shared" si="0"/>
        <v>0</v>
      </c>
    </row>
    <row r="22" spans="1:13" x14ac:dyDescent="0.2">
      <c r="A22" s="21">
        <v>5220</v>
      </c>
      <c r="C22" s="5" t="s">
        <v>31</v>
      </c>
      <c r="D22" s="10">
        <v>682200</v>
      </c>
      <c r="E22" s="10">
        <v>0</v>
      </c>
      <c r="F22" s="10">
        <v>0</v>
      </c>
      <c r="G22" s="29">
        <v>0</v>
      </c>
      <c r="H22" s="26">
        <f t="shared" si="1"/>
        <v>682200</v>
      </c>
      <c r="I22" s="32">
        <v>658800</v>
      </c>
      <c r="J22" s="29">
        <v>0</v>
      </c>
      <c r="K22" s="28">
        <v>0</v>
      </c>
      <c r="L22" s="38">
        <v>0</v>
      </c>
      <c r="M22" s="42">
        <f t="shared" si="0"/>
        <v>658800</v>
      </c>
    </row>
    <row r="23" spans="1:13" x14ac:dyDescent="0.2">
      <c r="A23" s="21">
        <v>5230</v>
      </c>
      <c r="C23" s="5" t="s">
        <v>32</v>
      </c>
      <c r="D23" s="10">
        <v>21354164.829999998</v>
      </c>
      <c r="E23" s="10">
        <v>0</v>
      </c>
      <c r="F23" s="10">
        <v>0</v>
      </c>
      <c r="G23" s="29">
        <v>0</v>
      </c>
      <c r="H23" s="26">
        <f t="shared" si="1"/>
        <v>21354164.829999998</v>
      </c>
      <c r="I23" s="32">
        <v>19447676.609999999</v>
      </c>
      <c r="J23" s="29">
        <v>0</v>
      </c>
      <c r="K23" s="28">
        <v>0</v>
      </c>
      <c r="L23" s="38">
        <v>0</v>
      </c>
      <c r="M23" s="42">
        <f t="shared" si="0"/>
        <v>19447676.609999999</v>
      </c>
    </row>
    <row r="24" spans="1:13" x14ac:dyDescent="0.2">
      <c r="A24" s="21">
        <v>5240</v>
      </c>
      <c r="C24" s="5" t="s">
        <v>33</v>
      </c>
      <c r="D24" s="10">
        <v>13083529.609999999</v>
      </c>
      <c r="E24" s="10">
        <v>314557.37</v>
      </c>
      <c r="F24" s="10">
        <v>168503.36</v>
      </c>
      <c r="G24" s="29">
        <v>0</v>
      </c>
      <c r="H24" s="26">
        <f t="shared" si="1"/>
        <v>13566590.339999998</v>
      </c>
      <c r="I24" s="32">
        <v>18768880.27</v>
      </c>
      <c r="J24" s="29">
        <v>418640.26</v>
      </c>
      <c r="K24" s="28">
        <v>411169.15</v>
      </c>
      <c r="L24" s="38">
        <v>0</v>
      </c>
      <c r="M24" s="42">
        <f t="shared" si="0"/>
        <v>19598689.68</v>
      </c>
    </row>
    <row r="25" spans="1:13" x14ac:dyDescent="0.2">
      <c r="A25" s="21">
        <v>5250</v>
      </c>
      <c r="C25" s="5" t="s">
        <v>34</v>
      </c>
      <c r="D25" s="10">
        <v>0</v>
      </c>
      <c r="E25" s="10">
        <v>0</v>
      </c>
      <c r="F25" s="10">
        <v>0</v>
      </c>
      <c r="G25" s="29">
        <v>0</v>
      </c>
      <c r="H25" s="26">
        <f t="shared" si="1"/>
        <v>0</v>
      </c>
      <c r="I25" s="32">
        <v>0</v>
      </c>
      <c r="J25" s="29">
        <v>0</v>
      </c>
      <c r="K25" s="28">
        <v>0</v>
      </c>
      <c r="L25" s="38">
        <v>0</v>
      </c>
      <c r="M25" s="42">
        <f t="shared" si="0"/>
        <v>0</v>
      </c>
    </row>
    <row r="26" spans="1:13" x14ac:dyDescent="0.2">
      <c r="A26" s="21">
        <v>5260</v>
      </c>
      <c r="C26" s="5" t="s">
        <v>35</v>
      </c>
      <c r="D26" s="10">
        <v>0</v>
      </c>
      <c r="E26" s="10">
        <v>0</v>
      </c>
      <c r="F26" s="10">
        <v>0</v>
      </c>
      <c r="G26" s="29">
        <v>0</v>
      </c>
      <c r="H26" s="26">
        <f t="shared" si="1"/>
        <v>0</v>
      </c>
      <c r="I26" s="32">
        <v>0</v>
      </c>
      <c r="J26" s="29">
        <v>0</v>
      </c>
      <c r="K26" s="28">
        <v>0</v>
      </c>
      <c r="L26" s="38">
        <v>0</v>
      </c>
      <c r="M26" s="42">
        <f t="shared" si="0"/>
        <v>0</v>
      </c>
    </row>
    <row r="27" spans="1:13" x14ac:dyDescent="0.2">
      <c r="A27" s="21">
        <v>5270</v>
      </c>
      <c r="C27" s="5" t="s">
        <v>36</v>
      </c>
      <c r="D27" s="10">
        <v>0</v>
      </c>
      <c r="E27" s="10">
        <v>0</v>
      </c>
      <c r="F27" s="10">
        <v>0</v>
      </c>
      <c r="G27" s="29">
        <v>0</v>
      </c>
      <c r="H27" s="26">
        <f t="shared" si="1"/>
        <v>0</v>
      </c>
      <c r="I27" s="32">
        <v>0</v>
      </c>
      <c r="J27" s="29">
        <v>0</v>
      </c>
      <c r="K27" s="28">
        <v>0</v>
      </c>
      <c r="L27" s="38">
        <v>0</v>
      </c>
      <c r="M27" s="42">
        <f t="shared" si="0"/>
        <v>0</v>
      </c>
    </row>
    <row r="28" spans="1:13" x14ac:dyDescent="0.2">
      <c r="A28" s="21">
        <v>5280</v>
      </c>
      <c r="C28" s="5" t="s">
        <v>10</v>
      </c>
      <c r="D28" s="10">
        <v>0</v>
      </c>
      <c r="E28" s="10">
        <v>0</v>
      </c>
      <c r="F28" s="10">
        <v>0</v>
      </c>
      <c r="G28" s="29">
        <v>0</v>
      </c>
      <c r="H28" s="26">
        <f t="shared" si="1"/>
        <v>0</v>
      </c>
      <c r="I28" s="32">
        <v>0</v>
      </c>
      <c r="J28" s="29">
        <v>0</v>
      </c>
      <c r="K28" s="28">
        <v>0</v>
      </c>
      <c r="L28" s="38">
        <v>0</v>
      </c>
      <c r="M28" s="42">
        <f t="shared" si="0"/>
        <v>0</v>
      </c>
    </row>
    <row r="29" spans="1:13" x14ac:dyDescent="0.2">
      <c r="A29" s="21">
        <v>5290</v>
      </c>
      <c r="C29" s="5" t="s">
        <v>37</v>
      </c>
      <c r="D29" s="10">
        <v>0</v>
      </c>
      <c r="E29" s="10">
        <v>0</v>
      </c>
      <c r="F29" s="10">
        <v>0</v>
      </c>
      <c r="G29" s="29">
        <v>0</v>
      </c>
      <c r="H29" s="26">
        <f t="shared" si="1"/>
        <v>0</v>
      </c>
      <c r="I29" s="32">
        <v>0</v>
      </c>
      <c r="J29" s="29">
        <v>0</v>
      </c>
      <c r="K29" s="28">
        <v>0</v>
      </c>
      <c r="L29" s="38">
        <v>0</v>
      </c>
      <c r="M29" s="42">
        <f t="shared" si="0"/>
        <v>0</v>
      </c>
    </row>
    <row r="30" spans="1:13" x14ac:dyDescent="0.2">
      <c r="A30" s="21">
        <v>5310</v>
      </c>
      <c r="C30" s="5" t="s">
        <v>38</v>
      </c>
      <c r="D30" s="10">
        <v>0</v>
      </c>
      <c r="E30" s="10">
        <v>0</v>
      </c>
      <c r="F30" s="10">
        <v>0</v>
      </c>
      <c r="G30" s="29">
        <v>0</v>
      </c>
      <c r="H30" s="26">
        <f t="shared" si="1"/>
        <v>0</v>
      </c>
      <c r="I30" s="32">
        <v>0</v>
      </c>
      <c r="J30" s="29">
        <v>0</v>
      </c>
      <c r="K30" s="28">
        <v>0</v>
      </c>
      <c r="L30" s="38">
        <v>0</v>
      </c>
      <c r="M30" s="42">
        <f t="shared" si="0"/>
        <v>0</v>
      </c>
    </row>
    <row r="31" spans="1:13" x14ac:dyDescent="0.2">
      <c r="A31" s="21">
        <v>5320</v>
      </c>
      <c r="C31" s="5" t="s">
        <v>4</v>
      </c>
      <c r="D31" s="10">
        <v>0</v>
      </c>
      <c r="E31" s="10">
        <v>0</v>
      </c>
      <c r="F31" s="10">
        <v>0</v>
      </c>
      <c r="G31" s="29">
        <v>0</v>
      </c>
      <c r="H31" s="26">
        <f t="shared" si="1"/>
        <v>0</v>
      </c>
      <c r="I31" s="32">
        <v>0</v>
      </c>
      <c r="J31" s="29">
        <v>0</v>
      </c>
      <c r="K31" s="28">
        <v>0</v>
      </c>
      <c r="L31" s="38">
        <v>0</v>
      </c>
      <c r="M31" s="42">
        <f t="shared" si="0"/>
        <v>0</v>
      </c>
    </row>
    <row r="32" spans="1:13" x14ac:dyDescent="0.2">
      <c r="A32" s="21">
        <v>5330</v>
      </c>
      <c r="C32" s="5" t="s">
        <v>5</v>
      </c>
      <c r="D32" s="10">
        <v>32149599.690000001</v>
      </c>
      <c r="E32" s="10">
        <v>564389.59</v>
      </c>
      <c r="F32" s="10">
        <v>0</v>
      </c>
      <c r="G32" s="29">
        <v>0</v>
      </c>
      <c r="H32" s="26">
        <f t="shared" si="1"/>
        <v>32713989.280000001</v>
      </c>
      <c r="I32" s="32">
        <v>2987179.61</v>
      </c>
      <c r="J32" s="29">
        <v>787077.09</v>
      </c>
      <c r="K32" s="28">
        <v>0</v>
      </c>
      <c r="L32" s="38">
        <v>0</v>
      </c>
      <c r="M32" s="42">
        <f t="shared" si="0"/>
        <v>3774256.6999999997</v>
      </c>
    </row>
    <row r="33" spans="1:13" x14ac:dyDescent="0.2">
      <c r="A33" s="21" t="s">
        <v>48</v>
      </c>
      <c r="C33" s="5" t="s">
        <v>39</v>
      </c>
      <c r="D33" s="10">
        <v>593092.93999999994</v>
      </c>
      <c r="E33" s="10">
        <v>0</v>
      </c>
      <c r="F33" s="10">
        <v>0</v>
      </c>
      <c r="G33" s="29">
        <v>0</v>
      </c>
      <c r="H33" s="26">
        <f t="shared" si="1"/>
        <v>593092.93999999994</v>
      </c>
      <c r="I33" s="32">
        <v>463397.45</v>
      </c>
      <c r="J33" s="29">
        <v>0</v>
      </c>
      <c r="K33" s="28">
        <v>0</v>
      </c>
      <c r="L33" s="38">
        <v>0</v>
      </c>
      <c r="M33" s="42">
        <f t="shared" si="0"/>
        <v>463397.45</v>
      </c>
    </row>
    <row r="34" spans="1:13" x14ac:dyDescent="0.2">
      <c r="A34" s="20" t="s">
        <v>43</v>
      </c>
      <c r="C34" s="8"/>
      <c r="D34" s="9">
        <f>D5-D17</f>
        <v>81514089.159999967</v>
      </c>
      <c r="E34" s="9">
        <v>-209648.48000000045</v>
      </c>
      <c r="F34" s="9">
        <v>-2894092.38</v>
      </c>
      <c r="G34" s="28">
        <f>G5-G17</f>
        <v>14822473.25</v>
      </c>
      <c r="H34" s="26">
        <f>+D34+E34+G34+F34</f>
        <v>93232821.549999967</v>
      </c>
      <c r="I34" s="31">
        <f>I5-I17</f>
        <v>83275964.069999963</v>
      </c>
      <c r="J34" s="28">
        <f>J5-J17</f>
        <v>1739731.2100000009</v>
      </c>
      <c r="K34" s="28">
        <v>899206.75999999978</v>
      </c>
      <c r="L34" s="37">
        <f>L5-L17</f>
        <v>18212078.080000002</v>
      </c>
      <c r="M34" s="42">
        <f t="shared" si="0"/>
        <v>104126980.11999997</v>
      </c>
    </row>
    <row r="35" spans="1:13" x14ac:dyDescent="0.2">
      <c r="A35" s="18"/>
      <c r="C35" s="8"/>
      <c r="D35" s="9"/>
      <c r="E35" s="9"/>
      <c r="F35" s="9"/>
      <c r="G35" s="28"/>
      <c r="H35" s="26">
        <f t="shared" si="1"/>
        <v>0</v>
      </c>
      <c r="I35" s="31"/>
      <c r="J35" s="28"/>
      <c r="K35" s="28"/>
      <c r="L35" s="37"/>
      <c r="M35" s="42">
        <f t="shared" si="0"/>
        <v>0</v>
      </c>
    </row>
    <row r="36" spans="1:13" x14ac:dyDescent="0.2">
      <c r="A36" s="17" t="s">
        <v>13</v>
      </c>
      <c r="C36" s="6"/>
      <c r="D36" s="10"/>
      <c r="E36" s="10"/>
      <c r="F36" s="10"/>
      <c r="G36" s="29"/>
      <c r="H36" s="26">
        <f t="shared" si="1"/>
        <v>0</v>
      </c>
      <c r="I36" s="32"/>
      <c r="J36" s="29"/>
      <c r="K36" s="28"/>
      <c r="L36" s="38"/>
      <c r="M36" s="42">
        <f t="shared" si="0"/>
        <v>0</v>
      </c>
    </row>
    <row r="37" spans="1:13" x14ac:dyDescent="0.2">
      <c r="A37" s="16"/>
      <c r="B37" s="13" t="s">
        <v>12</v>
      </c>
      <c r="C37" s="11"/>
      <c r="D37" s="9">
        <f>SUM(D38:D40)</f>
        <v>0</v>
      </c>
      <c r="E37" s="9">
        <v>0</v>
      </c>
      <c r="F37" s="9">
        <v>0</v>
      </c>
      <c r="G37" s="28">
        <f>SUM(G38:G40)</f>
        <v>0</v>
      </c>
      <c r="H37" s="26">
        <f t="shared" si="1"/>
        <v>0</v>
      </c>
      <c r="I37" s="31">
        <f>SUM(I38:I40)</f>
        <v>0</v>
      </c>
      <c r="J37" s="28">
        <f>SUM(J38:J40)</f>
        <v>0</v>
      </c>
      <c r="K37" s="28">
        <v>0</v>
      </c>
      <c r="L37" s="37">
        <f>SUM(L38:L40)</f>
        <v>0</v>
      </c>
      <c r="M37" s="42">
        <f t="shared" si="0"/>
        <v>0</v>
      </c>
    </row>
    <row r="38" spans="1:13" x14ac:dyDescent="0.2">
      <c r="A38" s="16"/>
      <c r="C38" s="5" t="s">
        <v>40</v>
      </c>
      <c r="D38" s="10">
        <v>0</v>
      </c>
      <c r="E38" s="10">
        <v>0</v>
      </c>
      <c r="F38" s="10">
        <v>0</v>
      </c>
      <c r="G38" s="29">
        <v>0</v>
      </c>
      <c r="H38" s="26">
        <f t="shared" si="1"/>
        <v>0</v>
      </c>
      <c r="I38" s="32">
        <v>0</v>
      </c>
      <c r="J38" s="29">
        <v>0</v>
      </c>
      <c r="K38" s="28">
        <v>0</v>
      </c>
      <c r="L38" s="38">
        <v>0</v>
      </c>
      <c r="M38" s="42">
        <f t="shared" si="0"/>
        <v>0</v>
      </c>
    </row>
    <row r="39" spans="1:13" x14ac:dyDescent="0.2">
      <c r="A39" s="16"/>
      <c r="C39" s="5" t="s">
        <v>41</v>
      </c>
      <c r="D39" s="10">
        <v>0</v>
      </c>
      <c r="E39" s="10">
        <v>0</v>
      </c>
      <c r="F39" s="10">
        <v>0</v>
      </c>
      <c r="G39" s="29">
        <v>0</v>
      </c>
      <c r="H39" s="26">
        <f t="shared" si="1"/>
        <v>0</v>
      </c>
      <c r="I39" s="32">
        <v>0</v>
      </c>
      <c r="J39" s="29">
        <v>0</v>
      </c>
      <c r="K39" s="28">
        <v>0</v>
      </c>
      <c r="L39" s="38">
        <v>0</v>
      </c>
      <c r="M39" s="42">
        <f t="shared" si="0"/>
        <v>0</v>
      </c>
    </row>
    <row r="40" spans="1:13" x14ac:dyDescent="0.2">
      <c r="A40" s="16"/>
      <c r="C40" s="5" t="s">
        <v>42</v>
      </c>
      <c r="D40" s="10">
        <v>0</v>
      </c>
      <c r="E40" s="10">
        <v>0</v>
      </c>
      <c r="F40" s="10">
        <v>0</v>
      </c>
      <c r="G40" s="29">
        <v>0</v>
      </c>
      <c r="H40" s="26">
        <f t="shared" si="1"/>
        <v>0</v>
      </c>
      <c r="I40" s="32">
        <v>0</v>
      </c>
      <c r="J40" s="29">
        <v>0</v>
      </c>
      <c r="K40" s="28">
        <v>0</v>
      </c>
      <c r="L40" s="38">
        <v>0</v>
      </c>
      <c r="M40" s="42">
        <f t="shared" si="0"/>
        <v>0</v>
      </c>
    </row>
    <row r="41" spans="1:13" x14ac:dyDescent="0.2">
      <c r="A41" s="16"/>
      <c r="B41" s="13" t="s">
        <v>15</v>
      </c>
      <c r="C41" s="11"/>
      <c r="D41" s="9">
        <f>SUM(D42:D44)</f>
        <v>6338686.6799999997</v>
      </c>
      <c r="E41" s="9">
        <v>147662.82999999999</v>
      </c>
      <c r="F41" s="9">
        <v>0</v>
      </c>
      <c r="G41" s="28">
        <f>SUM(G42:G44)</f>
        <v>6702635.4100000001</v>
      </c>
      <c r="H41" s="26">
        <f t="shared" si="1"/>
        <v>13188984.92</v>
      </c>
      <c r="I41" s="31">
        <f>SUM(I42:I44)</f>
        <v>43627491.280000001</v>
      </c>
      <c r="J41" s="28">
        <f>SUM(J42:J44)</f>
        <v>1997012.56</v>
      </c>
      <c r="K41" s="28">
        <v>0</v>
      </c>
      <c r="L41" s="37">
        <f>SUM(L42:L44)</f>
        <v>12846893.870000001</v>
      </c>
      <c r="M41" s="42">
        <f t="shared" si="0"/>
        <v>58471397.710000008</v>
      </c>
    </row>
    <row r="42" spans="1:13" x14ac:dyDescent="0.2">
      <c r="A42" s="21">
        <v>1230</v>
      </c>
      <c r="C42" s="5" t="s">
        <v>40</v>
      </c>
      <c r="D42" s="10">
        <v>0</v>
      </c>
      <c r="E42" s="10">
        <v>0</v>
      </c>
      <c r="F42" s="10">
        <v>0</v>
      </c>
      <c r="G42" s="29">
        <v>0</v>
      </c>
      <c r="H42" s="26">
        <f t="shared" si="1"/>
        <v>0</v>
      </c>
      <c r="I42" s="32">
        <v>38351103.899999999</v>
      </c>
      <c r="J42" s="29">
        <v>1750000</v>
      </c>
      <c r="K42" s="28">
        <v>0</v>
      </c>
      <c r="L42" s="38">
        <v>2008739.39</v>
      </c>
      <c r="M42" s="42">
        <f t="shared" si="0"/>
        <v>42109843.289999999</v>
      </c>
    </row>
    <row r="43" spans="1:13" x14ac:dyDescent="0.2">
      <c r="A43" s="21" t="s">
        <v>47</v>
      </c>
      <c r="C43" s="5" t="s">
        <v>41</v>
      </c>
      <c r="D43" s="10">
        <v>6338686.6799999997</v>
      </c>
      <c r="E43" s="10">
        <v>147662.82999999999</v>
      </c>
      <c r="F43" s="10">
        <v>0</v>
      </c>
      <c r="G43" s="29">
        <v>6702635.4100000001</v>
      </c>
      <c r="H43" s="26">
        <f t="shared" si="1"/>
        <v>13188984.92</v>
      </c>
      <c r="I43" s="32">
        <v>5276387.38</v>
      </c>
      <c r="J43" s="29">
        <v>247012.56</v>
      </c>
      <c r="K43" s="28">
        <v>0</v>
      </c>
      <c r="L43" s="38">
        <v>10838154.48</v>
      </c>
      <c r="M43" s="42">
        <f t="shared" si="0"/>
        <v>16361554.42</v>
      </c>
    </row>
    <row r="44" spans="1:13" x14ac:dyDescent="0.2">
      <c r="A44" s="16"/>
      <c r="C44" s="5" t="s">
        <v>50</v>
      </c>
      <c r="D44" s="10">
        <v>0</v>
      </c>
      <c r="E44" s="10">
        <v>0</v>
      </c>
      <c r="F44" s="10">
        <v>0</v>
      </c>
      <c r="G44" s="29">
        <v>0</v>
      </c>
      <c r="H44" s="26">
        <f t="shared" si="1"/>
        <v>0</v>
      </c>
      <c r="I44" s="32">
        <v>0</v>
      </c>
      <c r="J44" s="29">
        <v>0</v>
      </c>
      <c r="K44" s="28">
        <v>0</v>
      </c>
      <c r="L44" s="38">
        <v>0</v>
      </c>
      <c r="M44" s="42">
        <f t="shared" si="0"/>
        <v>0</v>
      </c>
    </row>
    <row r="45" spans="1:13" x14ac:dyDescent="0.2">
      <c r="A45" s="20" t="s">
        <v>16</v>
      </c>
      <c r="C45" s="8"/>
      <c r="D45" s="9">
        <f>D37-D41</f>
        <v>-6338686.6799999997</v>
      </c>
      <c r="E45" s="9">
        <v>-147662.82999999999</v>
      </c>
      <c r="F45" s="9">
        <v>0</v>
      </c>
      <c r="G45" s="28">
        <f>G37-G41</f>
        <v>-6702635.4100000001</v>
      </c>
      <c r="H45" s="26">
        <f t="shared" si="1"/>
        <v>-13188984.92</v>
      </c>
      <c r="I45" s="31">
        <f>I37-I41</f>
        <v>-43627491.280000001</v>
      </c>
      <c r="J45" s="28">
        <f>J37-J41</f>
        <v>-1997012.56</v>
      </c>
      <c r="K45" s="28">
        <v>0</v>
      </c>
      <c r="L45" s="37">
        <f>L37-L41</f>
        <v>-12846893.870000001</v>
      </c>
      <c r="M45" s="42">
        <f t="shared" si="0"/>
        <v>-58471397.710000008</v>
      </c>
    </row>
    <row r="46" spans="1:13" x14ac:dyDescent="0.2">
      <c r="A46" s="18"/>
      <c r="C46" s="8"/>
      <c r="D46" s="9"/>
      <c r="E46" s="9"/>
      <c r="F46" s="9"/>
      <c r="G46" s="28"/>
      <c r="H46" s="26">
        <f t="shared" si="1"/>
        <v>0</v>
      </c>
      <c r="I46" s="31"/>
      <c r="J46" s="28"/>
      <c r="K46" s="28"/>
      <c r="L46" s="37"/>
      <c r="M46" s="42">
        <f t="shared" si="0"/>
        <v>0</v>
      </c>
    </row>
    <row r="47" spans="1:13" x14ac:dyDescent="0.2">
      <c r="A47" s="17" t="s">
        <v>14</v>
      </c>
      <c r="C47" s="6"/>
      <c r="D47" s="10"/>
      <c r="E47" s="10"/>
      <c r="F47" s="10"/>
      <c r="G47" s="29"/>
      <c r="H47" s="26">
        <f t="shared" si="1"/>
        <v>0</v>
      </c>
      <c r="I47" s="32"/>
      <c r="J47" s="29"/>
      <c r="K47" s="28"/>
      <c r="L47" s="38"/>
      <c r="M47" s="42">
        <f t="shared" si="0"/>
        <v>0</v>
      </c>
    </row>
    <row r="48" spans="1:13" x14ac:dyDescent="0.2">
      <c r="A48" s="16"/>
      <c r="B48" s="13" t="s">
        <v>12</v>
      </c>
      <c r="C48" s="11"/>
      <c r="D48" s="9">
        <f>SUM(D49+D52)</f>
        <v>265471601.28</v>
      </c>
      <c r="E48" s="9">
        <v>2222013.11</v>
      </c>
      <c r="F48" s="9">
        <v>1459040.93</v>
      </c>
      <c r="G48" s="28">
        <f>SUM(G49+G52)</f>
        <v>17011761.949999999</v>
      </c>
      <c r="H48" s="26">
        <f t="shared" si="1"/>
        <v>286164417.27000004</v>
      </c>
      <c r="I48" s="31">
        <f>SUM(I49+I52)</f>
        <v>2222020.5699999998</v>
      </c>
      <c r="J48" s="28">
        <f>SUM(J49+J52)</f>
        <v>476967.52</v>
      </c>
      <c r="K48" s="28">
        <v>-2159.9699999999998</v>
      </c>
      <c r="L48" s="37">
        <f>SUM(L49+L52)</f>
        <v>10700962.25</v>
      </c>
      <c r="M48" s="42">
        <f t="shared" si="0"/>
        <v>13397790.369999999</v>
      </c>
    </row>
    <row r="49" spans="1:13" x14ac:dyDescent="0.2">
      <c r="A49" s="16"/>
      <c r="C49" s="5" t="s">
        <v>6</v>
      </c>
      <c r="D49" s="10">
        <f>SUM(D50:D51)</f>
        <v>0</v>
      </c>
      <c r="E49" s="10">
        <v>0</v>
      </c>
      <c r="F49" s="10">
        <v>0</v>
      </c>
      <c r="G49" s="29">
        <f>SUM(G50:G51)</f>
        <v>0</v>
      </c>
      <c r="H49" s="26">
        <f t="shared" si="1"/>
        <v>0</v>
      </c>
      <c r="I49" s="32">
        <f>SUM(I50:I51)</f>
        <v>0</v>
      </c>
      <c r="J49" s="29">
        <f>SUM(J50:J51)</f>
        <v>0</v>
      </c>
      <c r="K49" s="28">
        <v>0</v>
      </c>
      <c r="L49" s="38">
        <f>SUM(L50:L51)</f>
        <v>0</v>
      </c>
      <c r="M49" s="42">
        <f t="shared" si="0"/>
        <v>0</v>
      </c>
    </row>
    <row r="50" spans="1:13" x14ac:dyDescent="0.2">
      <c r="A50" s="21">
        <v>2233</v>
      </c>
      <c r="C50" s="1" t="s">
        <v>9</v>
      </c>
      <c r="D50" s="10">
        <v>-3276365.28</v>
      </c>
      <c r="E50" s="10">
        <v>0</v>
      </c>
      <c r="F50" s="10">
        <v>0</v>
      </c>
      <c r="G50" s="29">
        <v>0</v>
      </c>
      <c r="H50" s="26">
        <f t="shared" si="1"/>
        <v>-3276365.28</v>
      </c>
      <c r="I50" s="32">
        <v>0</v>
      </c>
      <c r="J50" s="29">
        <v>0</v>
      </c>
      <c r="K50" s="28">
        <v>0</v>
      </c>
      <c r="L50" s="38">
        <v>0</v>
      </c>
      <c r="M50" s="42">
        <f t="shared" si="0"/>
        <v>0</v>
      </c>
    </row>
    <row r="51" spans="1:13" x14ac:dyDescent="0.2">
      <c r="A51" s="21">
        <v>2234</v>
      </c>
      <c r="C51" s="1" t="s">
        <v>7</v>
      </c>
      <c r="D51" s="10">
        <v>3276365.28</v>
      </c>
      <c r="E51" s="10">
        <v>0</v>
      </c>
      <c r="F51" s="10">
        <v>0</v>
      </c>
      <c r="G51" s="29">
        <v>0</v>
      </c>
      <c r="H51" s="26">
        <f t="shared" si="1"/>
        <v>3276365.28</v>
      </c>
      <c r="I51" s="32">
        <v>0</v>
      </c>
      <c r="J51" s="29">
        <v>0</v>
      </c>
      <c r="K51" s="28">
        <v>0</v>
      </c>
      <c r="L51" s="38">
        <v>0</v>
      </c>
      <c r="M51" s="42">
        <f t="shared" si="0"/>
        <v>0</v>
      </c>
    </row>
    <row r="52" spans="1:13" x14ac:dyDescent="0.2">
      <c r="A52" s="16"/>
      <c r="C52" s="5" t="s">
        <v>44</v>
      </c>
      <c r="D52" s="10">
        <v>265471601.28</v>
      </c>
      <c r="E52" s="10">
        <v>2222013.11</v>
      </c>
      <c r="F52" s="10">
        <v>1459040.93</v>
      </c>
      <c r="G52" s="29">
        <v>17011761.949999999</v>
      </c>
      <c r="H52" s="26">
        <f t="shared" si="1"/>
        <v>286164417.27000004</v>
      </c>
      <c r="I52" s="32">
        <v>2222020.5699999998</v>
      </c>
      <c r="J52" s="29">
        <v>476967.52</v>
      </c>
      <c r="K52" s="28">
        <v>-2159.9699999999998</v>
      </c>
      <c r="L52" s="38">
        <v>10700962.25</v>
      </c>
      <c r="M52" s="42">
        <f t="shared" si="0"/>
        <v>13397790.369999999</v>
      </c>
    </row>
    <row r="53" spans="1:13" x14ac:dyDescent="0.2">
      <c r="A53" s="16"/>
      <c r="B53" s="13" t="s">
        <v>15</v>
      </c>
      <c r="C53" s="11"/>
      <c r="D53" s="9">
        <f>SUM(D54+D57)</f>
        <v>3277607.42</v>
      </c>
      <c r="E53" s="9">
        <v>0</v>
      </c>
      <c r="F53" s="9">
        <v>95576.94</v>
      </c>
      <c r="G53" s="28">
        <f>SUM(G54+G57)</f>
        <v>7857826.8499999996</v>
      </c>
      <c r="H53" s="26">
        <f t="shared" si="1"/>
        <v>11231011.209999999</v>
      </c>
      <c r="I53" s="31">
        <f>SUM(I54+I57)</f>
        <v>42875735.840000004</v>
      </c>
      <c r="J53" s="28">
        <f>SUM(J54+J57)</f>
        <v>0</v>
      </c>
      <c r="K53" s="28">
        <v>398245.64</v>
      </c>
      <c r="L53" s="37">
        <f>SUM(L54+L57)</f>
        <v>436707.53</v>
      </c>
      <c r="M53" s="42">
        <f t="shared" si="0"/>
        <v>43710689.010000005</v>
      </c>
    </row>
    <row r="54" spans="1:13" x14ac:dyDescent="0.2">
      <c r="A54" s="16"/>
      <c r="C54" s="5" t="s">
        <v>8</v>
      </c>
      <c r="D54" s="10">
        <f>SUM(D55:D56)</f>
        <v>282212.51</v>
      </c>
      <c r="E54" s="10">
        <v>0</v>
      </c>
      <c r="F54" s="10">
        <v>0</v>
      </c>
      <c r="G54" s="29">
        <f>SUM(G55:G56)</f>
        <v>0</v>
      </c>
      <c r="H54" s="26">
        <f t="shared" si="1"/>
        <v>282212.51</v>
      </c>
      <c r="I54" s="32">
        <f>SUM(I55:I56)</f>
        <v>3854302.5</v>
      </c>
      <c r="J54" s="29">
        <f>SUM(J55:J56)</f>
        <v>0</v>
      </c>
      <c r="K54" s="28">
        <v>0</v>
      </c>
      <c r="L54" s="38">
        <f>SUM(L55:L56)</f>
        <v>0</v>
      </c>
      <c r="M54" s="42">
        <f t="shared" si="0"/>
        <v>3854302.5</v>
      </c>
    </row>
    <row r="55" spans="1:13" x14ac:dyDescent="0.2">
      <c r="A55" s="16"/>
      <c r="C55" s="1" t="s">
        <v>9</v>
      </c>
      <c r="D55" s="10">
        <v>282212.51</v>
      </c>
      <c r="E55" s="10">
        <v>0</v>
      </c>
      <c r="F55" s="10">
        <v>0</v>
      </c>
      <c r="G55" s="29">
        <v>0</v>
      </c>
      <c r="H55" s="26">
        <f t="shared" si="1"/>
        <v>282212.51</v>
      </c>
      <c r="I55" s="32">
        <v>3854302.5</v>
      </c>
      <c r="J55" s="29">
        <v>0</v>
      </c>
      <c r="K55" s="28">
        <v>0</v>
      </c>
      <c r="L55" s="38">
        <v>0</v>
      </c>
      <c r="M55" s="42">
        <f t="shared" si="0"/>
        <v>3854302.5</v>
      </c>
    </row>
    <row r="56" spans="1:13" x14ac:dyDescent="0.2">
      <c r="A56" s="16"/>
      <c r="C56" s="1" t="s">
        <v>7</v>
      </c>
      <c r="D56" s="10">
        <v>0</v>
      </c>
      <c r="E56" s="10">
        <v>0</v>
      </c>
      <c r="F56" s="10">
        <v>0</v>
      </c>
      <c r="G56" s="29">
        <v>0</v>
      </c>
      <c r="H56" s="26">
        <f t="shared" si="1"/>
        <v>0</v>
      </c>
      <c r="I56" s="32">
        <v>0</v>
      </c>
      <c r="J56" s="29">
        <v>0</v>
      </c>
      <c r="K56" s="28">
        <v>0</v>
      </c>
      <c r="L56" s="38">
        <v>0</v>
      </c>
      <c r="M56" s="42">
        <f t="shared" si="0"/>
        <v>0</v>
      </c>
    </row>
    <row r="57" spans="1:13" x14ac:dyDescent="0.2">
      <c r="A57" s="16"/>
      <c r="C57" s="5" t="s">
        <v>49</v>
      </c>
      <c r="D57" s="10">
        <v>2995394.91</v>
      </c>
      <c r="E57" s="10">
        <v>0</v>
      </c>
      <c r="F57" s="10">
        <v>95576.94</v>
      </c>
      <c r="G57" s="29">
        <v>7857826.8499999996</v>
      </c>
      <c r="H57" s="26">
        <f t="shared" si="1"/>
        <v>10948798.699999999</v>
      </c>
      <c r="I57" s="32">
        <v>39021433.340000004</v>
      </c>
      <c r="J57" s="29">
        <v>0</v>
      </c>
      <c r="K57" s="28">
        <v>398245.64</v>
      </c>
      <c r="L57" s="38">
        <v>436707.53</v>
      </c>
      <c r="M57" s="42">
        <f t="shared" si="0"/>
        <v>39856386.510000005</v>
      </c>
    </row>
    <row r="58" spans="1:13" x14ac:dyDescent="0.2">
      <c r="A58" s="20" t="s">
        <v>17</v>
      </c>
      <c r="C58" s="8"/>
      <c r="D58" s="9">
        <f>D48-D53</f>
        <v>262193993.86000001</v>
      </c>
      <c r="E58" s="9">
        <v>2222013.11</v>
      </c>
      <c r="F58" s="9">
        <v>1363463.99</v>
      </c>
      <c r="G58" s="28">
        <f>G48-G53</f>
        <v>9153935.0999999996</v>
      </c>
      <c r="H58" s="26">
        <f t="shared" si="1"/>
        <v>274933406.06000006</v>
      </c>
      <c r="I58" s="31">
        <f>I48-I53</f>
        <v>-40653715.270000003</v>
      </c>
      <c r="J58" s="28">
        <f>J48-J53</f>
        <v>476967.52</v>
      </c>
      <c r="K58" s="28">
        <v>-400405.61</v>
      </c>
      <c r="L58" s="37">
        <f>L48-L53</f>
        <v>10264254.720000001</v>
      </c>
      <c r="M58" s="42">
        <f t="shared" si="0"/>
        <v>-30312898.640000001</v>
      </c>
    </row>
    <row r="59" spans="1:13" x14ac:dyDescent="0.2">
      <c r="A59" s="18"/>
      <c r="C59" s="8"/>
      <c r="D59" s="9"/>
      <c r="E59" s="9"/>
      <c r="F59" s="9"/>
      <c r="G59" s="28"/>
      <c r="H59" s="26">
        <f t="shared" si="1"/>
        <v>0</v>
      </c>
      <c r="I59" s="31"/>
      <c r="J59" s="28"/>
      <c r="K59" s="28"/>
      <c r="L59" s="37"/>
      <c r="M59" s="42">
        <f t="shared" si="0"/>
        <v>0</v>
      </c>
    </row>
    <row r="60" spans="1:13" x14ac:dyDescent="0.2">
      <c r="A60" s="20" t="s">
        <v>18</v>
      </c>
      <c r="C60" s="8"/>
      <c r="D60" s="9">
        <f>D58+D45+D34</f>
        <v>337369396.33999997</v>
      </c>
      <c r="E60" s="9">
        <v>1864701.7999999993</v>
      </c>
      <c r="F60" s="9">
        <v>-1530628.39</v>
      </c>
      <c r="G60" s="28">
        <f>G58+G45+G34</f>
        <v>17273772.939999998</v>
      </c>
      <c r="H60" s="26">
        <f t="shared" si="1"/>
        <v>354977242.69</v>
      </c>
      <c r="I60" s="31">
        <f>I58+I45+I34</f>
        <v>-1005242.4800000489</v>
      </c>
      <c r="J60" s="28">
        <f>J58+J45+J34</f>
        <v>219686.17000000086</v>
      </c>
      <c r="K60" s="28">
        <v>498801.14999999979</v>
      </c>
      <c r="L60" s="37">
        <f>L58+L45+L34</f>
        <v>15629438.930000002</v>
      </c>
      <c r="M60" s="42">
        <f t="shared" si="0"/>
        <v>15342683.769999953</v>
      </c>
    </row>
    <row r="61" spans="1:13" x14ac:dyDescent="0.2">
      <c r="A61" s="18"/>
      <c r="C61" s="8"/>
      <c r="D61" s="9"/>
      <c r="E61" s="9"/>
      <c r="F61" s="9"/>
      <c r="G61" s="28"/>
      <c r="H61" s="26">
        <f t="shared" si="1"/>
        <v>0</v>
      </c>
      <c r="I61" s="31"/>
      <c r="J61" s="28"/>
      <c r="K61" s="28"/>
      <c r="L61" s="37"/>
      <c r="M61" s="42">
        <f t="shared" si="0"/>
        <v>0</v>
      </c>
    </row>
    <row r="62" spans="1:13" x14ac:dyDescent="0.2">
      <c r="A62" s="20" t="s">
        <v>45</v>
      </c>
      <c r="C62" s="8"/>
      <c r="D62" s="9">
        <v>35497745.869999997</v>
      </c>
      <c r="E62" s="9">
        <v>388643.69</v>
      </c>
      <c r="F62" s="9">
        <v>-492510.82</v>
      </c>
      <c r="G62" s="28">
        <v>29502163.41</v>
      </c>
      <c r="H62" s="26">
        <f t="shared" si="1"/>
        <v>64896042.149999999</v>
      </c>
      <c r="I62" s="31">
        <v>32648685.850000001</v>
      </c>
      <c r="J62" s="28">
        <v>168957.52</v>
      </c>
      <c r="K62" s="28">
        <v>-1255061.27</v>
      </c>
      <c r="L62" s="37">
        <v>24412839.280000001</v>
      </c>
      <c r="M62" s="42">
        <f t="shared" si="0"/>
        <v>55975421.380000003</v>
      </c>
    </row>
    <row r="63" spans="1:13" x14ac:dyDescent="0.2">
      <c r="A63" s="20" t="s">
        <v>46</v>
      </c>
      <c r="C63" s="8"/>
      <c r="D63" s="9">
        <v>22515875.719999999</v>
      </c>
      <c r="E63" s="9">
        <v>365411.64</v>
      </c>
      <c r="F63" s="9">
        <v>-3635999.15</v>
      </c>
      <c r="G63" s="28">
        <v>23932254.199999999</v>
      </c>
      <c r="H63" s="26">
        <f>+D63+E63+G63+F63</f>
        <v>43177542.410000004</v>
      </c>
      <c r="I63" s="31">
        <v>35497745.869999997</v>
      </c>
      <c r="J63" s="28">
        <v>388643.69</v>
      </c>
      <c r="K63" s="28">
        <v>-492510.82</v>
      </c>
      <c r="L63" s="37">
        <v>29502163.41</v>
      </c>
      <c r="M63" s="42">
        <f>+I63+J63+L63+K63</f>
        <v>64896042.149999999</v>
      </c>
    </row>
    <row r="64" spans="1:13" x14ac:dyDescent="0.2">
      <c r="A64" s="19"/>
      <c r="B64" s="14"/>
      <c r="C64" s="15"/>
      <c r="D64" s="15"/>
      <c r="E64" s="15"/>
      <c r="F64" s="15"/>
      <c r="G64" s="15"/>
      <c r="H64" s="15"/>
      <c r="I64" s="33"/>
      <c r="J64" s="14"/>
      <c r="K64" s="14"/>
      <c r="L64" s="14"/>
      <c r="M64" s="43"/>
    </row>
    <row r="70" spans="3:3" ht="22.5" x14ac:dyDescent="0.2">
      <c r="C70" s="22" t="s">
        <v>52</v>
      </c>
    </row>
    <row r="71" spans="3:3" x14ac:dyDescent="0.2">
      <c r="C71" s="22" t="s">
        <v>53</v>
      </c>
    </row>
    <row r="72" spans="3:3" x14ac:dyDescent="0.2">
      <c r="C72" s="22" t="s">
        <v>54</v>
      </c>
    </row>
  </sheetData>
  <sheetProtection formatCells="0" formatColumns="0" formatRows="0" autoFilter="0"/>
  <mergeCells count="2">
    <mergeCell ref="A2:C2"/>
    <mergeCell ref="A1:M1"/>
  </mergeCells>
  <pageMargins left="0.70866141732283472" right="0.70866141732283472" top="0.55118110236220474" bottom="0.74803149606299213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2019-03-05T17:25:01Z</cp:lastPrinted>
  <dcterms:created xsi:type="dcterms:W3CDTF">2012-12-11T20:31:36Z</dcterms:created>
  <dcterms:modified xsi:type="dcterms:W3CDTF">2019-11-27T17:53:22Z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