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SOLIDADOS 2018\"/>
    </mc:Choice>
  </mc:AlternateContent>
  <xr:revisionPtr revIDLastSave="0" documentId="13_ncr:1_{D1ED2382-D914-4244-B30F-5E888645CA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ESF!$A$3:$W$40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3" i="4" l="1"/>
  <c r="V36" i="4"/>
  <c r="V31" i="4"/>
  <c r="V25" i="4"/>
  <c r="V15" i="4"/>
  <c r="Q43" i="4"/>
  <c r="Q36" i="4"/>
  <c r="Q31" i="4"/>
  <c r="Q25" i="4"/>
  <c r="Q15" i="4"/>
  <c r="J28" i="4"/>
  <c r="J14" i="4"/>
  <c r="J30" i="4" s="1"/>
  <c r="Q47" i="4" l="1"/>
  <c r="Q27" i="4"/>
  <c r="V27" i="4"/>
  <c r="V47" i="4"/>
  <c r="V49" i="4" s="1"/>
  <c r="W7" i="4"/>
  <c r="W8" i="4"/>
  <c r="W9" i="4"/>
  <c r="W10" i="4"/>
  <c r="W11" i="4"/>
  <c r="W12" i="4"/>
  <c r="W13" i="4"/>
  <c r="W14" i="4"/>
  <c r="W16" i="4"/>
  <c r="W17" i="4"/>
  <c r="W18" i="4"/>
  <c r="W19" i="4"/>
  <c r="W20" i="4"/>
  <c r="W21" i="4"/>
  <c r="W22" i="4"/>
  <c r="W23" i="4"/>
  <c r="W24" i="4"/>
  <c r="W26" i="4"/>
  <c r="W28" i="4"/>
  <c r="W29" i="4"/>
  <c r="W30" i="4"/>
  <c r="W32" i="4"/>
  <c r="W33" i="4"/>
  <c r="W34" i="4"/>
  <c r="W35" i="4"/>
  <c r="W37" i="4"/>
  <c r="W38" i="4"/>
  <c r="W39" i="4"/>
  <c r="W40" i="4"/>
  <c r="W41" i="4"/>
  <c r="W42" i="4"/>
  <c r="W44" i="4"/>
  <c r="W45" i="4"/>
  <c r="W46" i="4"/>
  <c r="W48" i="4"/>
  <c r="W6" i="4"/>
  <c r="R7" i="4"/>
  <c r="R8" i="4"/>
  <c r="R9" i="4"/>
  <c r="R10" i="4"/>
  <c r="R11" i="4"/>
  <c r="R12" i="4"/>
  <c r="R13" i="4"/>
  <c r="R14" i="4"/>
  <c r="R16" i="4"/>
  <c r="R17" i="4"/>
  <c r="R18" i="4"/>
  <c r="R19" i="4"/>
  <c r="R20" i="4"/>
  <c r="R21" i="4"/>
  <c r="R22" i="4"/>
  <c r="R23" i="4"/>
  <c r="R24" i="4"/>
  <c r="R26" i="4"/>
  <c r="R28" i="4"/>
  <c r="R29" i="4"/>
  <c r="R30" i="4"/>
  <c r="R32" i="4"/>
  <c r="R33" i="4"/>
  <c r="R34" i="4"/>
  <c r="R35" i="4"/>
  <c r="R37" i="4"/>
  <c r="R38" i="4"/>
  <c r="R39" i="4"/>
  <c r="R40" i="4"/>
  <c r="R41" i="4"/>
  <c r="R42" i="4"/>
  <c r="R44" i="4"/>
  <c r="R45" i="4"/>
  <c r="R46" i="4"/>
  <c r="R48" i="4"/>
  <c r="R6" i="4"/>
  <c r="K7" i="4"/>
  <c r="K8" i="4"/>
  <c r="K9" i="4"/>
  <c r="K10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9" i="4"/>
  <c r="K6" i="4"/>
  <c r="F7" i="4"/>
  <c r="F8" i="4"/>
  <c r="F9" i="4"/>
  <c r="F10" i="4"/>
  <c r="F11" i="4"/>
  <c r="F12" i="4"/>
  <c r="F13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9" i="4"/>
  <c r="F6" i="4"/>
  <c r="Q49" i="4" l="1"/>
  <c r="T43" i="4"/>
  <c r="T36" i="4"/>
  <c r="T31" i="4"/>
  <c r="T25" i="4"/>
  <c r="T15" i="4"/>
  <c r="S43" i="4"/>
  <c r="W43" i="4" s="1"/>
  <c r="S36" i="4"/>
  <c r="S31" i="4"/>
  <c r="W31" i="4" s="1"/>
  <c r="S25" i="4"/>
  <c r="W25" i="4" s="1"/>
  <c r="S15" i="4"/>
  <c r="O43" i="4"/>
  <c r="O36" i="4"/>
  <c r="O31" i="4"/>
  <c r="O25" i="4"/>
  <c r="O27" i="4" s="1"/>
  <c r="O15" i="4"/>
  <c r="S27" i="4" l="1"/>
  <c r="W15" i="4"/>
  <c r="O47" i="4"/>
  <c r="T27" i="4"/>
  <c r="S47" i="4"/>
  <c r="W36" i="4"/>
  <c r="T47" i="4"/>
  <c r="O49" i="4"/>
  <c r="S49" i="4" l="1"/>
  <c r="W47" i="4"/>
  <c r="W27" i="4"/>
  <c r="T49" i="4"/>
  <c r="W49" i="4" l="1"/>
  <c r="N43" i="4"/>
  <c r="R43" i="4" s="1"/>
  <c r="N36" i="4"/>
  <c r="R36" i="4" s="1"/>
  <c r="N31" i="4"/>
  <c r="R31" i="4" s="1"/>
  <c r="N47" i="4" l="1"/>
  <c r="R47" i="4" s="1"/>
  <c r="N25" i="4"/>
  <c r="R25" i="4" s="1"/>
  <c r="N15" i="4"/>
  <c r="R15" i="4" s="1"/>
  <c r="G28" i="4"/>
  <c r="K28" i="4" s="1"/>
  <c r="B28" i="4"/>
  <c r="F28" i="4" s="1"/>
  <c r="G14" i="4"/>
  <c r="K14" i="4" s="1"/>
  <c r="B14" i="4"/>
  <c r="F14" i="4" s="1"/>
  <c r="B30" i="4" l="1"/>
  <c r="F30" i="4" s="1"/>
  <c r="N27" i="4"/>
  <c r="R27" i="4" s="1"/>
  <c r="G30" i="4"/>
  <c r="K30" i="4" s="1"/>
  <c r="N49" i="4" l="1"/>
  <c r="R49" i="4" s="1"/>
</calcChain>
</file>

<file path=xl/sharedStrings.xml><?xml version="1.0" encoding="utf-8"?>
<sst xmlns="http://schemas.openxmlformats.org/spreadsheetml/2006/main" count="86" uniqueCount="72">
  <si>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</si>
  <si>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</si>
  <si>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</si>
  <si>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</si>
  <si>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</si>
  <si>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</si>
  <si>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</si>
  <si>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</si>
  <si>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</si>
  <si>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</si>
  <si>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</si>
  <si>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</si>
  <si>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</si>
  <si>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</si>
  <si>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</si>
  <si>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</si>
  <si>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</si>
  <si>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</si>
  <si>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</si>
  <si>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</si>
  <si>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</si>
  <si>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</si>
  <si>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</si>
  <si>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</si>
  <si>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</si>
  <si>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</si>
  <si>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</si>
  <si>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</si>
  <si>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</si>
  <si>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</si>
  <si>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</si>
  <si>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</si>
  <si>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</si>
  <si>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</si>
  <si>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</si>
  <si>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</si>
  <si>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</si>
  <si>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</si>
  <si>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</si>
  <si>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</si>
  <si>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</si>
  <si>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</si>
  <si>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</si>
  <si>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</si>
  <si>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</si>
  <si>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</si>
  <si>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</si>
  <si>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</si>
  <si>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</si>
  <si>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</si>
  <si>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</si>
  <si>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</si>
  <si>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</si>
  <si>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</si>
  <si>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</si>
  <si>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</si>
  <si>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</si>
  <si>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</si>
  <si>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</si>
  <si>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de Apaseo el Grande, Guanajuato
Estado de Situación Financiera
Al 31 DE DICIEMBRE DE 2018</t>
  </si>
  <si>
    <t xml:space="preserve">                                                   ______________________________________</t>
  </si>
  <si>
    <t xml:space="preserve">                    LIC. MIRIAM FABIOLA MARMOLEJO LOPEZ</t>
  </si>
  <si>
    <t xml:space="preserve">                  ________________________________________             </t>
  </si>
  <si>
    <t xml:space="preserve">                            PRESIDENTE MUNICIPAL</t>
  </si>
  <si>
    <t xml:space="preserve">                         C. MOISES GUERRERO LARA</t>
  </si>
  <si>
    <t xml:space="preserve">                                   TESORERA MUNICIPAL</t>
  </si>
  <si>
    <t>CONSOLIDADO 2018</t>
  </si>
  <si>
    <t>DIF</t>
  </si>
  <si>
    <t>CMAPA</t>
  </si>
  <si>
    <t>CONSOLIDADO 2017</t>
  </si>
  <si>
    <t>COMUDE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</si>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</sst>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6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vertical="center" wrapText="1"/>
      <protection locked="0"/>
    </xf>
    <xf numFmtId="0" fontId="2" fillId="2" borderId="1" xfId="8" applyFont="1" applyFill="1" applyBorder="1" applyAlignment="1" applyProtection="1">
      <alignment vertical="center" wrapText="1"/>
      <protection locked="0"/>
    </xf>
    <xf numFmtId="0" fontId="2" fillId="2" borderId="2" xfId="8" applyFont="1" applyFill="1" applyBorder="1" applyAlignment="1" applyProtection="1">
      <alignment vertical="center" wrapText="1"/>
      <protection locked="0"/>
    </xf>
    <xf numFmtId="0" fontId="2" fillId="3" borderId="1" xfId="8" applyFont="1" applyFill="1" applyBorder="1" applyAlignment="1" applyProtection="1">
      <alignment vertical="center" wrapText="1"/>
      <protection locked="0"/>
    </xf>
    <xf numFmtId="0" fontId="2" fillId="3" borderId="0" xfId="8" applyFont="1" applyFill="1" applyBorder="1" applyAlignment="1" applyProtection="1">
      <alignment horizontal="center" vertical="center" wrapText="1"/>
      <protection locked="0"/>
    </xf>
    <xf numFmtId="4" fontId="2" fillId="3" borderId="0" xfId="2" applyNumberFormat="1" applyFont="1" applyFill="1" applyBorder="1" applyAlignment="1" applyProtection="1">
      <alignment vertical="top" wrapText="1"/>
      <protection locked="0"/>
    </xf>
    <xf numFmtId="4" fontId="3" fillId="3" borderId="0" xfId="2" applyNumberFormat="1" applyFont="1" applyFill="1" applyBorder="1" applyAlignment="1" applyProtection="1">
      <alignment vertical="top" wrapText="1"/>
      <protection locked="0"/>
    </xf>
    <xf numFmtId="164" fontId="3" fillId="3" borderId="0" xfId="2" applyNumberFormat="1" applyFont="1" applyFill="1" applyBorder="1" applyAlignment="1" applyProtection="1">
      <alignment vertical="top" wrapText="1"/>
      <protection locked="0"/>
    </xf>
    <xf numFmtId="164" fontId="2" fillId="3" borderId="0" xfId="2" applyNumberFormat="1" applyFont="1" applyFill="1" applyBorder="1" applyAlignment="1" applyProtection="1">
      <alignment vertical="top" wrapText="1"/>
      <protection locked="0"/>
    </xf>
    <xf numFmtId="0" fontId="3" fillId="3" borderId="0" xfId="8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Alignment="1" applyProtection="1">
      <alignment vertical="top" wrapText="1"/>
      <protection locked="0"/>
    </xf>
    <xf numFmtId="4" fontId="2" fillId="0" borderId="0" xfId="2" applyNumberFormat="1" applyFont="1" applyAlignment="1" applyProtection="1">
      <alignment vertical="top" wrapText="1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3" fillId="0" borderId="3" xfId="2" applyNumberFormat="1" applyFont="1" applyBorder="1" applyAlignment="1" applyProtection="1">
      <alignment vertical="top" wrapText="1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4" fontId="2" fillId="0" borderId="3" xfId="2" applyNumberFormat="1" applyFont="1" applyBorder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8"/>
  <sheetViews>
    <sheetView showGridLines="0" tabSelected="1" zoomScaleNormal="100" zoomScaleSheetLayoutView="100" workbookViewId="0">
      <selection activeCell="M19" sqref="M19"/>
    </sheetView>
  </sheetViews>
  <sheetFormatPr baseColWidth="10" defaultRowHeight="11.25" x14ac:dyDescent="0.2"/>
  <cols>
    <col min="1" max="1" width="53.83203125" style="1" bestFit="1" customWidth="1"/>
    <col min="2" max="2" width="18.83203125" style="1" hidden="1" customWidth="1"/>
    <col min="3" max="4" width="12.33203125" style="1" hidden="1" customWidth="1"/>
    <col min="5" max="5" width="12.6640625" style="1" hidden="1" customWidth="1"/>
    <col min="6" max="6" width="18.83203125" style="1" customWidth="1"/>
    <col min="7" max="7" width="18.83203125" style="4" hidden="1" customWidth="1"/>
    <col min="8" max="8" width="11.6640625" style="4" hidden="1" customWidth="1"/>
    <col min="9" max="9" width="10.83203125" style="4" hidden="1" customWidth="1"/>
    <col min="10" max="10" width="12.6640625" style="4" hidden="1" customWidth="1"/>
    <col min="11" max="11" width="18.83203125" style="4" customWidth="1"/>
    <col min="12" max="12" width="1" style="4" customWidth="1"/>
    <col min="13" max="13" width="64.33203125" style="4" customWidth="1"/>
    <col min="14" max="14" width="13.6640625" style="4" hidden="1" customWidth="1"/>
    <col min="15" max="15" width="11.6640625" style="4" hidden="1" customWidth="1"/>
    <col min="16" max="16" width="12.33203125" style="4" hidden="1" customWidth="1"/>
    <col min="17" max="17" width="12.6640625" style="4" hidden="1" customWidth="1"/>
    <col min="18" max="18" width="18.83203125" style="4" customWidth="1"/>
    <col min="19" max="19" width="13.6640625" style="4" hidden="1" customWidth="1"/>
    <col min="20" max="20" width="11.6640625" style="4" hidden="1" customWidth="1"/>
    <col min="21" max="21" width="12.33203125" style="4" hidden="1" customWidth="1"/>
    <col min="22" max="22" width="12.6640625" style="4" hidden="1" customWidth="1"/>
    <col min="23" max="23" width="18.83203125" style="4" customWidth="1"/>
    <col min="24" max="16384" width="12" style="2"/>
  </cols>
  <sheetData>
    <row r="1" spans="1:23" ht="32.25" customHeight="1" x14ac:dyDescent="0.2">
      <c r="A1" s="63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3" ht="39.950000000000003" customHeight="1" x14ac:dyDescent="0.2">
      <c r="A2" s="44"/>
      <c r="B2" s="45" t="s">
        <v>71</v>
      </c>
      <c r="C2" s="45" t="s">
        <v>67</v>
      </c>
      <c r="D2" s="45" t="s">
        <v>70</v>
      </c>
      <c r="E2" s="45" t="s">
        <v>68</v>
      </c>
      <c r="F2" s="47" t="s">
        <v>66</v>
      </c>
      <c r="G2" s="60" t="s">
        <v>71</v>
      </c>
      <c r="H2" s="60" t="s">
        <v>67</v>
      </c>
      <c r="I2" s="60" t="s">
        <v>70</v>
      </c>
      <c r="J2" s="60" t="s">
        <v>68</v>
      </c>
      <c r="K2" s="47" t="s">
        <v>69</v>
      </c>
      <c r="L2" s="45"/>
      <c r="M2" s="45"/>
      <c r="N2" s="60" t="s">
        <v>71</v>
      </c>
      <c r="O2" s="60" t="s">
        <v>67</v>
      </c>
      <c r="P2" s="60" t="s">
        <v>70</v>
      </c>
      <c r="Q2" s="60" t="s">
        <v>68</v>
      </c>
      <c r="R2" s="47" t="s">
        <v>66</v>
      </c>
      <c r="S2" s="61" t="s">
        <v>71</v>
      </c>
      <c r="T2" s="46" t="s">
        <v>67</v>
      </c>
      <c r="U2" s="46" t="s">
        <v>70</v>
      </c>
      <c r="V2" s="46" t="s">
        <v>68</v>
      </c>
      <c r="W2" s="47" t="s">
        <v>69</v>
      </c>
    </row>
    <row r="3" spans="1:23" s="3" customFormat="1" x14ac:dyDescent="0.2">
      <c r="A3" s="26" t="s">
        <v>0</v>
      </c>
      <c r="B3" s="39">
        <v>2018</v>
      </c>
      <c r="C3" s="39"/>
      <c r="D3" s="39"/>
      <c r="E3" s="39"/>
      <c r="F3" s="39">
        <v>2018</v>
      </c>
      <c r="G3" s="39">
        <v>2017</v>
      </c>
      <c r="H3" s="39"/>
      <c r="I3" s="39"/>
      <c r="J3" s="39"/>
      <c r="K3" s="39">
        <v>2017</v>
      </c>
      <c r="L3" s="19"/>
      <c r="M3" s="18" t="s">
        <v>1</v>
      </c>
      <c r="N3" s="39">
        <v>2018</v>
      </c>
      <c r="O3" s="39"/>
      <c r="P3" s="39"/>
      <c r="Q3" s="39"/>
      <c r="R3" s="39">
        <v>2018</v>
      </c>
      <c r="S3" s="39">
        <v>2017</v>
      </c>
      <c r="T3" s="39"/>
      <c r="U3" s="39"/>
      <c r="V3" s="39"/>
      <c r="W3" s="39">
        <v>2017</v>
      </c>
    </row>
    <row r="4" spans="1:23" s="3" customFormat="1" x14ac:dyDescent="0.2">
      <c r="A4" s="27"/>
      <c r="B4" s="21"/>
      <c r="C4" s="21"/>
      <c r="D4" s="21"/>
      <c r="E4" s="21"/>
      <c r="F4" s="48"/>
      <c r="G4" s="21"/>
      <c r="H4" s="21"/>
      <c r="I4" s="21"/>
      <c r="J4" s="21"/>
      <c r="K4" s="48"/>
      <c r="L4" s="8"/>
      <c r="M4" s="9"/>
      <c r="N4" s="21"/>
      <c r="O4" s="21"/>
      <c r="P4" s="21"/>
      <c r="Q4" s="21"/>
      <c r="R4" s="48"/>
      <c r="S4" s="28"/>
      <c r="T4" s="28"/>
      <c r="U4" s="28"/>
      <c r="V4" s="28"/>
      <c r="W4" s="48"/>
    </row>
    <row r="5" spans="1:23" x14ac:dyDescent="0.2">
      <c r="A5" s="29" t="s">
        <v>23</v>
      </c>
      <c r="B5" s="10"/>
      <c r="C5" s="10"/>
      <c r="D5" s="10"/>
      <c r="E5" s="10"/>
      <c r="F5" s="49"/>
      <c r="G5" s="10"/>
      <c r="H5" s="10"/>
      <c r="I5" s="10"/>
      <c r="J5" s="10"/>
      <c r="K5" s="49"/>
      <c r="L5" s="14"/>
      <c r="M5" s="9" t="s">
        <v>25</v>
      </c>
      <c r="N5" s="10"/>
      <c r="O5" s="10"/>
      <c r="P5" s="10"/>
      <c r="Q5" s="10"/>
      <c r="R5" s="49"/>
      <c r="S5" s="5"/>
      <c r="T5" s="5"/>
      <c r="U5" s="5"/>
      <c r="V5" s="5"/>
      <c r="W5" s="49"/>
    </row>
    <row r="6" spans="1:23" x14ac:dyDescent="0.2">
      <c r="A6" s="30" t="s">
        <v>27</v>
      </c>
      <c r="B6" s="12">
        <v>22515875.719999999</v>
      </c>
      <c r="C6" s="12">
        <v>365411.64</v>
      </c>
      <c r="D6" s="12">
        <v>-3635999.15</v>
      </c>
      <c r="E6" s="12">
        <v>23932254.199999999</v>
      </c>
      <c r="F6" s="49">
        <f>+B6+C6+E6+D6</f>
        <v>43177542.410000004</v>
      </c>
      <c r="G6" s="12">
        <v>35497745.869999997</v>
      </c>
      <c r="H6" s="12">
        <v>388643.69</v>
      </c>
      <c r="I6" s="12">
        <v>-492510.82</v>
      </c>
      <c r="J6" s="54">
        <v>29502163.41</v>
      </c>
      <c r="K6" s="49">
        <f>+G6+H6+J6+I6</f>
        <v>64896042.149999999</v>
      </c>
      <c r="L6" s="17"/>
      <c r="M6" s="11" t="s">
        <v>41</v>
      </c>
      <c r="N6" s="12">
        <v>3386057.73</v>
      </c>
      <c r="O6" s="54">
        <v>916392.18</v>
      </c>
      <c r="P6" s="12">
        <v>-166084.15</v>
      </c>
      <c r="Q6" s="54">
        <v>989080.81</v>
      </c>
      <c r="R6" s="49">
        <f>+N6+O6+Q6+P6</f>
        <v>5125446.57</v>
      </c>
      <c r="S6" s="5">
        <v>2698946.78</v>
      </c>
      <c r="T6" s="56">
        <v>593619.74</v>
      </c>
      <c r="U6" s="5">
        <v>-76147.210000000006</v>
      </c>
      <c r="V6" s="56">
        <v>1113787.3600000001</v>
      </c>
      <c r="W6" s="49">
        <f>+S6+T6+V6+U6</f>
        <v>4330206.67</v>
      </c>
    </row>
    <row r="7" spans="1:23" x14ac:dyDescent="0.2">
      <c r="A7" s="30" t="s">
        <v>28</v>
      </c>
      <c r="B7" s="12">
        <v>486963.76</v>
      </c>
      <c r="C7" s="12">
        <v>45445.55</v>
      </c>
      <c r="D7" s="12">
        <v>71372</v>
      </c>
      <c r="E7" s="12">
        <v>12109969</v>
      </c>
      <c r="F7" s="49">
        <f t="shared" ref="F7:F30" si="0">+B7+C7+E7+D7</f>
        <v>12713750.310000001</v>
      </c>
      <c r="G7" s="12">
        <v>722589.28</v>
      </c>
      <c r="H7" s="12">
        <v>56752.37</v>
      </c>
      <c r="I7" s="12">
        <v>65732</v>
      </c>
      <c r="J7" s="54">
        <v>5024698.7</v>
      </c>
      <c r="K7" s="49">
        <f t="shared" ref="K7:K30" si="1">+G7+H7+J7+I7</f>
        <v>5869772.3500000006</v>
      </c>
      <c r="L7" s="17"/>
      <c r="M7" s="11" t="s">
        <v>42</v>
      </c>
      <c r="N7" s="12">
        <v>0</v>
      </c>
      <c r="O7" s="54">
        <v>0</v>
      </c>
      <c r="P7" s="12">
        <v>0</v>
      </c>
      <c r="Q7" s="54">
        <v>0</v>
      </c>
      <c r="R7" s="49">
        <f t="shared" ref="R7:R49" si="2">+N7+O7+Q7+P7</f>
        <v>0</v>
      </c>
      <c r="S7" s="5">
        <v>0</v>
      </c>
      <c r="T7" s="56">
        <v>0</v>
      </c>
      <c r="U7" s="5">
        <v>0</v>
      </c>
      <c r="V7" s="56">
        <v>0</v>
      </c>
      <c r="W7" s="49">
        <f t="shared" ref="W7:W49" si="3">+S7+T7+V7+U7</f>
        <v>0</v>
      </c>
    </row>
    <row r="8" spans="1:23" x14ac:dyDescent="0.2">
      <c r="A8" s="30" t="s">
        <v>29</v>
      </c>
      <c r="B8" s="12">
        <v>2145784.54</v>
      </c>
      <c r="C8" s="12">
        <v>0</v>
      </c>
      <c r="D8" s="12">
        <v>0</v>
      </c>
      <c r="E8" s="12">
        <v>0</v>
      </c>
      <c r="F8" s="49">
        <f t="shared" si="0"/>
        <v>2145784.54</v>
      </c>
      <c r="G8" s="12">
        <v>5139759.5599999996</v>
      </c>
      <c r="H8" s="12">
        <v>0</v>
      </c>
      <c r="I8" s="12">
        <v>0</v>
      </c>
      <c r="J8" s="54">
        <v>0</v>
      </c>
      <c r="K8" s="49">
        <f t="shared" si="1"/>
        <v>5139759.5599999996</v>
      </c>
      <c r="L8" s="17"/>
      <c r="M8" s="11" t="s">
        <v>11</v>
      </c>
      <c r="N8" s="12">
        <v>0</v>
      </c>
      <c r="O8" s="54">
        <v>0</v>
      </c>
      <c r="P8" s="12">
        <v>0</v>
      </c>
      <c r="Q8" s="54">
        <v>0</v>
      </c>
      <c r="R8" s="49">
        <f t="shared" si="2"/>
        <v>0</v>
      </c>
      <c r="S8" s="5">
        <v>282212.51</v>
      </c>
      <c r="T8" s="56">
        <v>0</v>
      </c>
      <c r="U8" s="5">
        <v>0</v>
      </c>
      <c r="V8" s="56">
        <v>0</v>
      </c>
      <c r="W8" s="49">
        <f t="shared" si="3"/>
        <v>282212.51</v>
      </c>
    </row>
    <row r="9" spans="1:23" x14ac:dyDescent="0.2">
      <c r="A9" s="30" t="s">
        <v>30</v>
      </c>
      <c r="B9" s="12">
        <v>0</v>
      </c>
      <c r="C9" s="12">
        <v>0</v>
      </c>
      <c r="D9" s="12">
        <v>0</v>
      </c>
      <c r="E9" s="12">
        <v>0</v>
      </c>
      <c r="F9" s="49">
        <f t="shared" si="0"/>
        <v>0</v>
      </c>
      <c r="G9" s="12">
        <v>0</v>
      </c>
      <c r="H9" s="12">
        <v>0</v>
      </c>
      <c r="I9" s="12">
        <v>0</v>
      </c>
      <c r="J9" s="54">
        <v>0</v>
      </c>
      <c r="K9" s="49">
        <f t="shared" si="1"/>
        <v>0</v>
      </c>
      <c r="L9" s="17"/>
      <c r="M9" s="11" t="s">
        <v>12</v>
      </c>
      <c r="N9" s="12">
        <v>0</v>
      </c>
      <c r="O9" s="54">
        <v>0</v>
      </c>
      <c r="P9" s="12">
        <v>0</v>
      </c>
      <c r="Q9" s="54">
        <v>0</v>
      </c>
      <c r="R9" s="49">
        <f t="shared" si="2"/>
        <v>0</v>
      </c>
      <c r="S9" s="5">
        <v>0</v>
      </c>
      <c r="T9" s="56">
        <v>0</v>
      </c>
      <c r="U9" s="5">
        <v>0</v>
      </c>
      <c r="V9" s="56">
        <v>0</v>
      </c>
      <c r="W9" s="49">
        <f t="shared" si="3"/>
        <v>0</v>
      </c>
    </row>
    <row r="10" spans="1:23" x14ac:dyDescent="0.2">
      <c r="A10" s="30" t="s">
        <v>31</v>
      </c>
      <c r="B10" s="12">
        <v>0</v>
      </c>
      <c r="C10" s="12">
        <v>0</v>
      </c>
      <c r="D10" s="12">
        <v>0</v>
      </c>
      <c r="E10" s="12">
        <v>17663.3</v>
      </c>
      <c r="F10" s="49">
        <f t="shared" si="0"/>
        <v>17663.3</v>
      </c>
      <c r="G10" s="12">
        <v>0</v>
      </c>
      <c r="H10" s="12">
        <v>0</v>
      </c>
      <c r="I10" s="12">
        <v>0</v>
      </c>
      <c r="J10" s="54">
        <v>212182.87</v>
      </c>
      <c r="K10" s="49">
        <f t="shared" si="1"/>
        <v>212182.87</v>
      </c>
      <c r="L10" s="17"/>
      <c r="M10" s="11" t="s">
        <v>43</v>
      </c>
      <c r="N10" s="12">
        <v>0</v>
      </c>
      <c r="O10" s="54">
        <v>0</v>
      </c>
      <c r="P10" s="12">
        <v>0</v>
      </c>
      <c r="Q10" s="54">
        <v>0</v>
      </c>
      <c r="R10" s="49">
        <f t="shared" si="2"/>
        <v>0</v>
      </c>
      <c r="S10" s="40">
        <v>0</v>
      </c>
      <c r="T10" s="57">
        <v>0</v>
      </c>
      <c r="U10" s="40">
        <v>0</v>
      </c>
      <c r="V10" s="57">
        <v>0</v>
      </c>
      <c r="W10" s="49">
        <f t="shared" si="3"/>
        <v>0</v>
      </c>
    </row>
    <row r="11" spans="1:23" ht="13.5" customHeight="1" x14ac:dyDescent="0.2">
      <c r="A11" s="30" t="s">
        <v>32</v>
      </c>
      <c r="B11" s="12">
        <v>0</v>
      </c>
      <c r="C11" s="12">
        <v>0</v>
      </c>
      <c r="D11" s="12">
        <v>0</v>
      </c>
      <c r="E11" s="12">
        <v>0</v>
      </c>
      <c r="F11" s="49">
        <f t="shared" si="0"/>
        <v>0</v>
      </c>
      <c r="G11" s="12">
        <v>0</v>
      </c>
      <c r="H11" s="12">
        <v>0</v>
      </c>
      <c r="I11" s="12">
        <v>0</v>
      </c>
      <c r="J11" s="54">
        <v>0</v>
      </c>
      <c r="K11" s="49">
        <f t="shared" si="1"/>
        <v>0</v>
      </c>
      <c r="L11" s="17"/>
      <c r="M11" s="11" t="s">
        <v>44</v>
      </c>
      <c r="N11" s="12">
        <v>0</v>
      </c>
      <c r="O11" s="54">
        <v>0</v>
      </c>
      <c r="P11" s="12">
        <v>0</v>
      </c>
      <c r="Q11" s="54">
        <v>0</v>
      </c>
      <c r="R11" s="49">
        <f t="shared" si="2"/>
        <v>0</v>
      </c>
      <c r="S11" s="5">
        <v>0</v>
      </c>
      <c r="T11" s="56">
        <v>0</v>
      </c>
      <c r="U11" s="5">
        <v>0</v>
      </c>
      <c r="V11" s="56">
        <v>0</v>
      </c>
      <c r="W11" s="49">
        <f t="shared" si="3"/>
        <v>0</v>
      </c>
    </row>
    <row r="12" spans="1:23" x14ac:dyDescent="0.2">
      <c r="A12" s="30" t="s">
        <v>22</v>
      </c>
      <c r="B12" s="12">
        <v>0</v>
      </c>
      <c r="C12" s="12">
        <v>0</v>
      </c>
      <c r="D12" s="12">
        <v>0</v>
      </c>
      <c r="E12" s="12">
        <v>0</v>
      </c>
      <c r="F12" s="49">
        <f t="shared" si="0"/>
        <v>0</v>
      </c>
      <c r="G12" s="12">
        <v>0</v>
      </c>
      <c r="H12" s="12">
        <v>0</v>
      </c>
      <c r="I12" s="12">
        <v>0</v>
      </c>
      <c r="J12" s="54">
        <v>0</v>
      </c>
      <c r="K12" s="49">
        <f t="shared" si="1"/>
        <v>0</v>
      </c>
      <c r="L12" s="17"/>
      <c r="M12" s="11" t="s">
        <v>13</v>
      </c>
      <c r="N12" s="12">
        <v>0</v>
      </c>
      <c r="O12" s="54">
        <v>0</v>
      </c>
      <c r="P12" s="12">
        <v>0</v>
      </c>
      <c r="Q12" s="54">
        <v>0</v>
      </c>
      <c r="R12" s="49">
        <f t="shared" si="2"/>
        <v>0</v>
      </c>
      <c r="S12" s="5">
        <v>0</v>
      </c>
      <c r="T12" s="56">
        <v>0</v>
      </c>
      <c r="U12" s="5">
        <v>0</v>
      </c>
      <c r="V12" s="56">
        <v>0</v>
      </c>
      <c r="W12" s="49">
        <f t="shared" si="3"/>
        <v>0</v>
      </c>
    </row>
    <row r="13" spans="1:23" x14ac:dyDescent="0.2">
      <c r="A13" s="30"/>
      <c r="B13" s="12"/>
      <c r="C13" s="12"/>
      <c r="D13" s="12"/>
      <c r="E13" s="12"/>
      <c r="F13" s="49">
        <f t="shared" si="0"/>
        <v>0</v>
      </c>
      <c r="G13" s="12"/>
      <c r="H13" s="12"/>
      <c r="I13" s="12"/>
      <c r="J13" s="54"/>
      <c r="K13" s="49">
        <f t="shared" si="1"/>
        <v>0</v>
      </c>
      <c r="L13" s="17"/>
      <c r="M13" s="11" t="s">
        <v>45</v>
      </c>
      <c r="N13" s="12">
        <v>0</v>
      </c>
      <c r="O13" s="54">
        <v>0</v>
      </c>
      <c r="P13" s="12">
        <v>0</v>
      </c>
      <c r="Q13" s="54">
        <v>0</v>
      </c>
      <c r="R13" s="49">
        <f t="shared" si="2"/>
        <v>0</v>
      </c>
      <c r="S13" s="5">
        <v>0</v>
      </c>
      <c r="T13" s="56">
        <v>0</v>
      </c>
      <c r="U13" s="5">
        <v>0</v>
      </c>
      <c r="V13" s="56">
        <v>0</v>
      </c>
      <c r="W13" s="49">
        <f t="shared" si="3"/>
        <v>0</v>
      </c>
    </row>
    <row r="14" spans="1:23" x14ac:dyDescent="0.2">
      <c r="A14" s="37" t="s">
        <v>5</v>
      </c>
      <c r="B14" s="10">
        <f>SUM(B6:B12)</f>
        <v>25148624.02</v>
      </c>
      <c r="C14" s="10">
        <v>410857.19</v>
      </c>
      <c r="D14" s="10">
        <v>-3564627.15</v>
      </c>
      <c r="E14" s="10">
        <v>36059886.5</v>
      </c>
      <c r="F14" s="49">
        <f t="shared" si="0"/>
        <v>58054740.560000002</v>
      </c>
      <c r="G14" s="10">
        <f>SUM(G6:G12)</f>
        <v>41360094.710000001</v>
      </c>
      <c r="H14" s="10">
        <v>445396.06</v>
      </c>
      <c r="I14" s="10">
        <v>-426778.82</v>
      </c>
      <c r="J14" s="55">
        <f>SUM(J6:J12)</f>
        <v>34739044.979999997</v>
      </c>
      <c r="K14" s="49">
        <f>+G14+H14+J14+I14</f>
        <v>76117756.930000007</v>
      </c>
      <c r="L14" s="17"/>
      <c r="M14" s="11"/>
      <c r="N14" s="10"/>
      <c r="O14" s="10"/>
      <c r="P14" s="10"/>
      <c r="Q14" s="55"/>
      <c r="R14" s="49">
        <f t="shared" si="2"/>
        <v>0</v>
      </c>
      <c r="S14" s="5"/>
      <c r="T14" s="56"/>
      <c r="U14" s="5"/>
      <c r="V14" s="56"/>
      <c r="W14" s="49">
        <f t="shared" si="3"/>
        <v>0</v>
      </c>
    </row>
    <row r="15" spans="1:23" x14ac:dyDescent="0.2">
      <c r="A15" s="27"/>
      <c r="B15" s="10"/>
      <c r="C15" s="10"/>
      <c r="D15" s="10"/>
      <c r="E15" s="10"/>
      <c r="F15" s="49">
        <f t="shared" si="0"/>
        <v>0</v>
      </c>
      <c r="G15" s="10"/>
      <c r="H15" s="10"/>
      <c r="I15" s="10"/>
      <c r="J15" s="55"/>
      <c r="K15" s="49">
        <f t="shared" si="1"/>
        <v>0</v>
      </c>
      <c r="L15" s="8"/>
      <c r="M15" s="41" t="s">
        <v>6</v>
      </c>
      <c r="N15" s="12">
        <f>SUM(N6:N13)</f>
        <v>3386057.73</v>
      </c>
      <c r="O15" s="54">
        <f>SUM(O6:O13)</f>
        <v>916392.18</v>
      </c>
      <c r="P15" s="12">
        <v>-166084.15</v>
      </c>
      <c r="Q15" s="54">
        <f>SUM(Q6:Q13)</f>
        <v>989080.81</v>
      </c>
      <c r="R15" s="49">
        <f t="shared" si="2"/>
        <v>5125446.57</v>
      </c>
      <c r="S15" s="5">
        <f>SUM(S6:S13)</f>
        <v>2981159.29</v>
      </c>
      <c r="T15" s="56">
        <f>SUM(T6:T13)</f>
        <v>593619.74</v>
      </c>
      <c r="U15" s="5">
        <v>-76147.210000000006</v>
      </c>
      <c r="V15" s="56">
        <f>SUM(V6:V13)</f>
        <v>1113787.3600000001</v>
      </c>
      <c r="W15" s="49">
        <f t="shared" si="3"/>
        <v>4612419.1800000006</v>
      </c>
    </row>
    <row r="16" spans="1:23" x14ac:dyDescent="0.2">
      <c r="A16" s="27" t="s">
        <v>24</v>
      </c>
      <c r="B16" s="12"/>
      <c r="C16" s="12"/>
      <c r="D16" s="12"/>
      <c r="E16" s="12"/>
      <c r="F16" s="49">
        <f t="shared" si="0"/>
        <v>0</v>
      </c>
      <c r="G16" s="12"/>
      <c r="H16" s="12"/>
      <c r="I16" s="12"/>
      <c r="J16" s="54"/>
      <c r="K16" s="49">
        <f t="shared" si="1"/>
        <v>0</v>
      </c>
      <c r="L16" s="17"/>
      <c r="M16" s="9"/>
      <c r="N16" s="10"/>
      <c r="O16" s="10"/>
      <c r="P16" s="10"/>
      <c r="Q16" s="55"/>
      <c r="R16" s="49">
        <f t="shared" si="2"/>
        <v>0</v>
      </c>
      <c r="S16" s="6"/>
      <c r="T16" s="6"/>
      <c r="U16" s="6"/>
      <c r="V16" s="58"/>
      <c r="W16" s="49">
        <f t="shared" si="3"/>
        <v>0</v>
      </c>
    </row>
    <row r="17" spans="1:23" x14ac:dyDescent="0.2">
      <c r="A17" s="30" t="s">
        <v>33</v>
      </c>
      <c r="B17" s="12">
        <v>0</v>
      </c>
      <c r="C17" s="12">
        <v>0</v>
      </c>
      <c r="D17" s="12">
        <v>0</v>
      </c>
      <c r="E17" s="12">
        <v>0</v>
      </c>
      <c r="F17" s="49">
        <f t="shared" si="0"/>
        <v>0</v>
      </c>
      <c r="G17" s="12">
        <v>0</v>
      </c>
      <c r="H17" s="12">
        <v>0</v>
      </c>
      <c r="I17" s="12">
        <v>0</v>
      </c>
      <c r="J17" s="54">
        <v>0</v>
      </c>
      <c r="K17" s="49">
        <f t="shared" si="1"/>
        <v>0</v>
      </c>
      <c r="L17" s="8"/>
      <c r="M17" s="9" t="s">
        <v>26</v>
      </c>
      <c r="N17" s="10"/>
      <c r="O17" s="10"/>
      <c r="P17" s="10"/>
      <c r="Q17" s="55"/>
      <c r="R17" s="49">
        <f t="shared" si="2"/>
        <v>0</v>
      </c>
      <c r="S17" s="5"/>
      <c r="T17" s="5"/>
      <c r="U17" s="5"/>
      <c r="V17" s="56"/>
      <c r="W17" s="49">
        <f t="shared" si="3"/>
        <v>0</v>
      </c>
    </row>
    <row r="18" spans="1:23" x14ac:dyDescent="0.2">
      <c r="A18" s="30" t="s">
        <v>34</v>
      </c>
      <c r="B18" s="12">
        <v>0</v>
      </c>
      <c r="C18" s="12">
        <v>0</v>
      </c>
      <c r="D18" s="12">
        <v>0</v>
      </c>
      <c r="E18" s="12">
        <v>0</v>
      </c>
      <c r="F18" s="49">
        <f t="shared" si="0"/>
        <v>0</v>
      </c>
      <c r="G18" s="12">
        <v>0</v>
      </c>
      <c r="H18" s="12">
        <v>0</v>
      </c>
      <c r="I18" s="12">
        <v>0</v>
      </c>
      <c r="J18" s="54">
        <v>0</v>
      </c>
      <c r="K18" s="49">
        <f t="shared" si="1"/>
        <v>0</v>
      </c>
      <c r="L18" s="17"/>
      <c r="M18" s="11" t="s">
        <v>14</v>
      </c>
      <c r="N18" s="12">
        <v>0</v>
      </c>
      <c r="O18" s="54">
        <v>0</v>
      </c>
      <c r="P18" s="12">
        <v>0</v>
      </c>
      <c r="Q18" s="54">
        <v>0</v>
      </c>
      <c r="R18" s="49">
        <f t="shared" si="2"/>
        <v>0</v>
      </c>
      <c r="S18" s="5">
        <v>0</v>
      </c>
      <c r="T18" s="56">
        <v>0</v>
      </c>
      <c r="U18" s="5">
        <v>0</v>
      </c>
      <c r="V18" s="56">
        <v>0</v>
      </c>
      <c r="W18" s="49">
        <f t="shared" si="3"/>
        <v>0</v>
      </c>
    </row>
    <row r="19" spans="1:23" x14ac:dyDescent="0.2">
      <c r="A19" s="30" t="s">
        <v>35</v>
      </c>
      <c r="B19" s="12">
        <v>299257737.80000001</v>
      </c>
      <c r="C19" s="12">
        <v>4344261.87</v>
      </c>
      <c r="D19" s="12">
        <v>0</v>
      </c>
      <c r="E19" s="12">
        <v>15161391.119999999</v>
      </c>
      <c r="F19" s="49">
        <f t="shared" si="0"/>
        <v>318763390.79000002</v>
      </c>
      <c r="G19" s="12">
        <v>215281400.09</v>
      </c>
      <c r="H19" s="12">
        <v>4344261.87</v>
      </c>
      <c r="I19" s="12">
        <v>0</v>
      </c>
      <c r="J19" s="54">
        <v>8843439.3499999996</v>
      </c>
      <c r="K19" s="49">
        <f t="shared" si="1"/>
        <v>228469101.31</v>
      </c>
      <c r="L19" s="17"/>
      <c r="M19" s="11" t="s">
        <v>15</v>
      </c>
      <c r="N19" s="12">
        <v>0</v>
      </c>
      <c r="O19" s="54">
        <v>0</v>
      </c>
      <c r="P19" s="12">
        <v>0</v>
      </c>
      <c r="Q19" s="54">
        <v>0</v>
      </c>
      <c r="R19" s="49">
        <f t="shared" si="2"/>
        <v>0</v>
      </c>
      <c r="S19" s="5">
        <v>0</v>
      </c>
      <c r="T19" s="56">
        <v>0</v>
      </c>
      <c r="U19" s="5">
        <v>0</v>
      </c>
      <c r="V19" s="56">
        <v>0</v>
      </c>
      <c r="W19" s="49">
        <f t="shared" si="3"/>
        <v>0</v>
      </c>
    </row>
    <row r="20" spans="1:23" x14ac:dyDescent="0.2">
      <c r="A20" s="30" t="s">
        <v>36</v>
      </c>
      <c r="B20" s="12">
        <v>72232030.439999998</v>
      </c>
      <c r="C20" s="12">
        <v>1710978.74</v>
      </c>
      <c r="D20" s="12">
        <v>18793.009999999998</v>
      </c>
      <c r="E20" s="12">
        <v>27276705.039999999</v>
      </c>
      <c r="F20" s="49">
        <f t="shared" si="0"/>
        <v>101238507.23</v>
      </c>
      <c r="G20" s="12">
        <v>65907342.640000001</v>
      </c>
      <c r="H20" s="12">
        <v>1563315.91</v>
      </c>
      <c r="I20" s="12">
        <v>18793.009999999998</v>
      </c>
      <c r="J20" s="54">
        <v>20664489.629999999</v>
      </c>
      <c r="K20" s="49">
        <f t="shared" si="1"/>
        <v>88153941.189999998</v>
      </c>
      <c r="L20" s="17"/>
      <c r="M20" s="11" t="s">
        <v>16</v>
      </c>
      <c r="N20" s="12">
        <v>4368487.3</v>
      </c>
      <c r="O20" s="54">
        <v>0</v>
      </c>
      <c r="P20" s="12">
        <v>0</v>
      </c>
      <c r="Q20" s="54">
        <v>0</v>
      </c>
      <c r="R20" s="49">
        <f t="shared" si="2"/>
        <v>4368487.3</v>
      </c>
      <c r="S20" s="5">
        <v>7644852.5800000001</v>
      </c>
      <c r="T20" s="56">
        <v>0</v>
      </c>
      <c r="U20" s="5">
        <v>0</v>
      </c>
      <c r="V20" s="56">
        <v>0</v>
      </c>
      <c r="W20" s="49">
        <f t="shared" si="3"/>
        <v>7644852.5800000001</v>
      </c>
    </row>
    <row r="21" spans="1:23" x14ac:dyDescent="0.2">
      <c r="A21" s="30" t="s">
        <v>37</v>
      </c>
      <c r="B21" s="12">
        <v>312215.52</v>
      </c>
      <c r="C21" s="12">
        <v>72771</v>
      </c>
      <c r="D21" s="12">
        <v>1899.51</v>
      </c>
      <c r="E21" s="12">
        <v>423214.15</v>
      </c>
      <c r="F21" s="49">
        <f t="shared" si="0"/>
        <v>810100.18</v>
      </c>
      <c r="G21" s="12">
        <v>298216.64</v>
      </c>
      <c r="H21" s="12">
        <v>72771</v>
      </c>
      <c r="I21" s="12">
        <v>1899.51</v>
      </c>
      <c r="J21" s="54">
        <v>332794.15000000002</v>
      </c>
      <c r="K21" s="49">
        <f t="shared" si="1"/>
        <v>705681.3</v>
      </c>
      <c r="L21" s="17"/>
      <c r="M21" s="11" t="s">
        <v>46</v>
      </c>
      <c r="N21" s="12">
        <v>0</v>
      </c>
      <c r="O21" s="54">
        <v>0</v>
      </c>
      <c r="P21" s="12">
        <v>0</v>
      </c>
      <c r="Q21" s="54">
        <v>0</v>
      </c>
      <c r="R21" s="49">
        <f t="shared" si="2"/>
        <v>0</v>
      </c>
      <c r="S21" s="5">
        <v>0</v>
      </c>
      <c r="T21" s="56">
        <v>0</v>
      </c>
      <c r="U21" s="5">
        <v>0</v>
      </c>
      <c r="V21" s="56">
        <v>0</v>
      </c>
      <c r="W21" s="49">
        <f t="shared" si="3"/>
        <v>0</v>
      </c>
    </row>
    <row r="22" spans="1:23" x14ac:dyDescent="0.2">
      <c r="A22" s="30" t="s">
        <v>38</v>
      </c>
      <c r="B22" s="12">
        <v>-16552734.32</v>
      </c>
      <c r="C22" s="12">
        <v>-1080548.99</v>
      </c>
      <c r="D22" s="12">
        <v>-16938.79</v>
      </c>
      <c r="E22" s="12">
        <v>-8664088.5399999991</v>
      </c>
      <c r="F22" s="49">
        <f t="shared" si="0"/>
        <v>-26314310.639999997</v>
      </c>
      <c r="G22" s="12">
        <v>-10501786.199999999</v>
      </c>
      <c r="H22" s="12">
        <v>-681123.32</v>
      </c>
      <c r="I22" s="12">
        <v>-16253.94</v>
      </c>
      <c r="J22" s="54">
        <v>-6171861.5300000003</v>
      </c>
      <c r="K22" s="49">
        <f t="shared" si="1"/>
        <v>-17371024.990000002</v>
      </c>
      <c r="L22" s="17"/>
      <c r="M22" s="13" t="s">
        <v>47</v>
      </c>
      <c r="N22" s="12">
        <v>0</v>
      </c>
      <c r="O22" s="54">
        <v>0</v>
      </c>
      <c r="P22" s="12">
        <v>0</v>
      </c>
      <c r="Q22" s="54">
        <v>0</v>
      </c>
      <c r="R22" s="49">
        <f t="shared" si="2"/>
        <v>0</v>
      </c>
      <c r="S22" s="5">
        <v>0</v>
      </c>
      <c r="T22" s="56">
        <v>0</v>
      </c>
      <c r="U22" s="5">
        <v>0</v>
      </c>
      <c r="V22" s="56">
        <v>0</v>
      </c>
      <c r="W22" s="49">
        <f t="shared" si="3"/>
        <v>0</v>
      </c>
    </row>
    <row r="23" spans="1:23" x14ac:dyDescent="0.2">
      <c r="A23" s="30" t="s">
        <v>39</v>
      </c>
      <c r="B23" s="12">
        <v>11357371.01</v>
      </c>
      <c r="C23" s="12">
        <v>0</v>
      </c>
      <c r="D23" s="12">
        <v>0</v>
      </c>
      <c r="E23" s="12">
        <v>2230602</v>
      </c>
      <c r="F23" s="49">
        <f t="shared" si="0"/>
        <v>13587973.01</v>
      </c>
      <c r="G23" s="12">
        <v>8644188.6099999994</v>
      </c>
      <c r="H23" s="12">
        <v>0</v>
      </c>
      <c r="I23" s="12">
        <v>0</v>
      </c>
      <c r="J23" s="54">
        <v>1582752</v>
      </c>
      <c r="K23" s="49">
        <f t="shared" si="1"/>
        <v>10226940.609999999</v>
      </c>
      <c r="L23" s="17"/>
      <c r="M23" s="11" t="s">
        <v>17</v>
      </c>
      <c r="N23" s="12">
        <v>0</v>
      </c>
      <c r="O23" s="54">
        <v>0</v>
      </c>
      <c r="P23" s="12">
        <v>0</v>
      </c>
      <c r="Q23" s="54">
        <v>0</v>
      </c>
      <c r="R23" s="49">
        <f t="shared" si="2"/>
        <v>0</v>
      </c>
      <c r="S23" s="5">
        <v>0</v>
      </c>
      <c r="T23" s="56">
        <v>0</v>
      </c>
      <c r="U23" s="5">
        <v>0</v>
      </c>
      <c r="V23" s="56">
        <v>0</v>
      </c>
      <c r="W23" s="49">
        <f t="shared" si="3"/>
        <v>0</v>
      </c>
    </row>
    <row r="24" spans="1:23" x14ac:dyDescent="0.2">
      <c r="A24" s="30" t="s">
        <v>10</v>
      </c>
      <c r="B24" s="12">
        <v>0</v>
      </c>
      <c r="C24" s="12">
        <v>0</v>
      </c>
      <c r="D24" s="12">
        <v>0</v>
      </c>
      <c r="E24" s="12">
        <v>0</v>
      </c>
      <c r="F24" s="49">
        <f t="shared" si="0"/>
        <v>0</v>
      </c>
      <c r="G24" s="12">
        <v>0</v>
      </c>
      <c r="H24" s="12">
        <v>0</v>
      </c>
      <c r="I24" s="12">
        <v>0</v>
      </c>
      <c r="J24" s="54">
        <v>0</v>
      </c>
      <c r="K24" s="49">
        <f t="shared" si="1"/>
        <v>0</v>
      </c>
      <c r="L24" s="8"/>
      <c r="M24" s="11"/>
      <c r="N24" s="12"/>
      <c r="O24" s="54"/>
      <c r="P24" s="12"/>
      <c r="Q24" s="54"/>
      <c r="R24" s="49">
        <f t="shared" si="2"/>
        <v>0</v>
      </c>
      <c r="S24" s="5"/>
      <c r="T24" s="56"/>
      <c r="U24" s="5"/>
      <c r="V24" s="56"/>
      <c r="W24" s="49">
        <f t="shared" si="3"/>
        <v>0</v>
      </c>
    </row>
    <row r="25" spans="1:23" x14ac:dyDescent="0.2">
      <c r="A25" s="32"/>
      <c r="B25" s="25"/>
      <c r="C25" s="25"/>
      <c r="D25" s="25"/>
      <c r="E25" s="25"/>
      <c r="F25" s="49">
        <f t="shared" si="0"/>
        <v>0</v>
      </c>
      <c r="G25" s="24"/>
      <c r="H25" s="24"/>
      <c r="I25" s="24"/>
      <c r="K25" s="49">
        <f t="shared" si="1"/>
        <v>0</v>
      </c>
      <c r="L25" s="17"/>
      <c r="M25" s="41" t="s">
        <v>7</v>
      </c>
      <c r="N25" s="12">
        <f>SUM(N18:N23)</f>
        <v>4368487.3</v>
      </c>
      <c r="O25" s="54">
        <f>SUM(O18:O23)</f>
        <v>0</v>
      </c>
      <c r="P25" s="12">
        <v>0</v>
      </c>
      <c r="Q25" s="54">
        <f>SUM(Q18:Q23)</f>
        <v>0</v>
      </c>
      <c r="R25" s="49">
        <f t="shared" si="2"/>
        <v>4368487.3</v>
      </c>
      <c r="S25" s="5">
        <f>SUM(S18:S23)</f>
        <v>7644852.5800000001</v>
      </c>
      <c r="T25" s="56">
        <f>SUM(T18:T23)</f>
        <v>0</v>
      </c>
      <c r="U25" s="5">
        <v>0</v>
      </c>
      <c r="V25" s="56">
        <f>SUM(V18:V23)</f>
        <v>0</v>
      </c>
      <c r="W25" s="49">
        <f t="shared" si="3"/>
        <v>7644852.5800000001</v>
      </c>
    </row>
    <row r="26" spans="1:23" s="3" customFormat="1" x14ac:dyDescent="0.2">
      <c r="A26" s="30" t="s">
        <v>40</v>
      </c>
      <c r="B26" s="12">
        <v>0</v>
      </c>
      <c r="C26" s="12">
        <v>0</v>
      </c>
      <c r="D26" s="12">
        <v>0</v>
      </c>
      <c r="E26" s="12">
        <v>0</v>
      </c>
      <c r="F26" s="49">
        <f t="shared" si="0"/>
        <v>0</v>
      </c>
      <c r="G26" s="12">
        <v>0</v>
      </c>
      <c r="H26" s="12">
        <v>0</v>
      </c>
      <c r="I26" s="12">
        <v>0</v>
      </c>
      <c r="J26" s="54">
        <v>0</v>
      </c>
      <c r="K26" s="49">
        <f t="shared" si="1"/>
        <v>0</v>
      </c>
      <c r="L26" s="8"/>
      <c r="M26" s="11"/>
      <c r="N26" s="10"/>
      <c r="O26" s="55"/>
      <c r="P26" s="10"/>
      <c r="Q26" s="55"/>
      <c r="R26" s="49">
        <f t="shared" si="2"/>
        <v>0</v>
      </c>
      <c r="S26" s="6"/>
      <c r="T26" s="58"/>
      <c r="U26" s="6"/>
      <c r="V26" s="58"/>
      <c r="W26" s="49">
        <f t="shared" si="3"/>
        <v>0</v>
      </c>
    </row>
    <row r="27" spans="1:23" x14ac:dyDescent="0.2">
      <c r="A27" s="30"/>
      <c r="B27" s="12"/>
      <c r="C27" s="12"/>
      <c r="D27" s="12"/>
      <c r="E27" s="12"/>
      <c r="F27" s="49">
        <f t="shared" si="0"/>
        <v>0</v>
      </c>
      <c r="G27" s="12"/>
      <c r="H27" s="12"/>
      <c r="I27" s="12"/>
      <c r="J27" s="54"/>
      <c r="K27" s="49">
        <f t="shared" si="1"/>
        <v>0</v>
      </c>
      <c r="L27" s="17"/>
      <c r="M27" s="38" t="s">
        <v>57</v>
      </c>
      <c r="N27" s="10">
        <f>SUM(N25+N15)</f>
        <v>7754545.0299999993</v>
      </c>
      <c r="O27" s="55">
        <f>SUM(O25+O15)</f>
        <v>916392.18</v>
      </c>
      <c r="P27" s="10">
        <v>-166084.15</v>
      </c>
      <c r="Q27" s="55">
        <f>SUM(Q25+Q15)</f>
        <v>989080.81</v>
      </c>
      <c r="R27" s="49">
        <f t="shared" si="2"/>
        <v>9493933.8699999992</v>
      </c>
      <c r="S27" s="6">
        <f>SUM(S15+S25)</f>
        <v>10626011.870000001</v>
      </c>
      <c r="T27" s="58">
        <f>SUM(T15+T25)</f>
        <v>593619.74</v>
      </c>
      <c r="U27" s="6">
        <v>-76147.210000000006</v>
      </c>
      <c r="V27" s="58">
        <f>SUM(V15+V25)</f>
        <v>1113787.3600000001</v>
      </c>
      <c r="W27" s="49">
        <f t="shared" si="3"/>
        <v>12257271.76</v>
      </c>
    </row>
    <row r="28" spans="1:23" x14ac:dyDescent="0.2">
      <c r="A28" s="37" t="s">
        <v>8</v>
      </c>
      <c r="B28" s="10">
        <f>SUM(B17:B24)+B26</f>
        <v>366606620.44999999</v>
      </c>
      <c r="C28" s="10">
        <v>5047462.62</v>
      </c>
      <c r="D28" s="10">
        <v>3753.7299999999959</v>
      </c>
      <c r="E28" s="10">
        <v>36427823.769999996</v>
      </c>
      <c r="F28" s="49">
        <f t="shared" si="0"/>
        <v>408085660.56999999</v>
      </c>
      <c r="G28" s="10">
        <f>SUM(G17:G24)+G26</f>
        <v>279629361.78000003</v>
      </c>
      <c r="H28" s="10">
        <v>5299225.46</v>
      </c>
      <c r="I28" s="10">
        <v>4438.5799999999963</v>
      </c>
      <c r="J28" s="55">
        <f>SUM(J17:J24)+J26</f>
        <v>25251613.599999994</v>
      </c>
      <c r="K28" s="49">
        <f t="shared" si="1"/>
        <v>310184639.42000002</v>
      </c>
      <c r="L28" s="14"/>
      <c r="M28" s="9"/>
      <c r="N28" s="10"/>
      <c r="O28" s="10"/>
      <c r="P28" s="10"/>
      <c r="Q28" s="55"/>
      <c r="R28" s="49">
        <f t="shared" si="2"/>
        <v>0</v>
      </c>
      <c r="S28" s="6"/>
      <c r="T28" s="6"/>
      <c r="U28" s="6"/>
      <c r="V28" s="58"/>
      <c r="W28" s="49">
        <f t="shared" si="3"/>
        <v>0</v>
      </c>
    </row>
    <row r="29" spans="1:23" x14ac:dyDescent="0.2">
      <c r="A29" s="27"/>
      <c r="B29" s="10"/>
      <c r="C29" s="10"/>
      <c r="D29" s="10"/>
      <c r="E29" s="10"/>
      <c r="F29" s="49">
        <f t="shared" si="0"/>
        <v>0</v>
      </c>
      <c r="G29" s="10"/>
      <c r="H29" s="10"/>
      <c r="I29" s="10"/>
      <c r="J29" s="55"/>
      <c r="K29" s="49">
        <f t="shared" si="1"/>
        <v>0</v>
      </c>
      <c r="L29" s="14"/>
      <c r="M29" s="9" t="s">
        <v>49</v>
      </c>
      <c r="N29" s="10"/>
      <c r="O29" s="10"/>
      <c r="P29" s="10"/>
      <c r="Q29" s="55"/>
      <c r="R29" s="49">
        <f t="shared" si="2"/>
        <v>0</v>
      </c>
      <c r="S29" s="20"/>
      <c r="T29" s="20"/>
      <c r="U29" s="20"/>
      <c r="V29" s="59"/>
      <c r="W29" s="49">
        <f t="shared" si="3"/>
        <v>0</v>
      </c>
    </row>
    <row r="30" spans="1:23" x14ac:dyDescent="0.2">
      <c r="A30" s="27" t="s">
        <v>9</v>
      </c>
      <c r="B30" s="10">
        <f>B14+B28</f>
        <v>391755244.46999997</v>
      </c>
      <c r="C30" s="10">
        <v>5458319.8100000005</v>
      </c>
      <c r="D30" s="10">
        <v>-3560873.42</v>
      </c>
      <c r="E30" s="10">
        <v>72487710.269999996</v>
      </c>
      <c r="F30" s="49">
        <f t="shared" si="0"/>
        <v>466140401.12999994</v>
      </c>
      <c r="G30" s="10">
        <f>G14+G28</f>
        <v>320989456.49000001</v>
      </c>
      <c r="H30" s="10">
        <v>5744621.5199999996</v>
      </c>
      <c r="I30" s="10">
        <v>-422340.24</v>
      </c>
      <c r="J30" s="55">
        <f>J14+J28</f>
        <v>59990658.579999991</v>
      </c>
      <c r="K30" s="49">
        <f t="shared" si="1"/>
        <v>386302396.34999996</v>
      </c>
      <c r="L30" s="8"/>
      <c r="M30" s="9"/>
      <c r="N30" s="10"/>
      <c r="O30" s="10"/>
      <c r="P30" s="10"/>
      <c r="Q30" s="55"/>
      <c r="R30" s="49">
        <f t="shared" si="2"/>
        <v>0</v>
      </c>
      <c r="S30" s="20"/>
      <c r="T30" s="20"/>
      <c r="U30" s="20"/>
      <c r="V30" s="59"/>
      <c r="W30" s="49">
        <f t="shared" si="3"/>
        <v>0</v>
      </c>
    </row>
    <row r="31" spans="1:23" x14ac:dyDescent="0.2">
      <c r="A31" s="31"/>
      <c r="B31" s="15"/>
      <c r="C31" s="15"/>
      <c r="D31" s="15"/>
      <c r="E31" s="15"/>
      <c r="F31" s="51"/>
      <c r="G31" s="15"/>
      <c r="H31" s="15"/>
      <c r="I31" s="15"/>
      <c r="J31" s="15"/>
      <c r="K31" s="50"/>
      <c r="L31" s="17"/>
      <c r="M31" s="38" t="s">
        <v>48</v>
      </c>
      <c r="N31" s="10">
        <f>SUM(N32:N34)</f>
        <v>49433488.490000002</v>
      </c>
      <c r="O31" s="55">
        <f>SUM(O32:O34)</f>
        <v>1560119.94</v>
      </c>
      <c r="P31" s="10">
        <v>0</v>
      </c>
      <c r="Q31" s="55">
        <f>SUM(Q32:Q34)</f>
        <v>942681.52</v>
      </c>
      <c r="R31" s="49">
        <f t="shared" si="2"/>
        <v>51936289.950000003</v>
      </c>
      <c r="S31" s="6">
        <f>SUM(S32:S34)</f>
        <v>49433488.490000002</v>
      </c>
      <c r="T31" s="58">
        <f>SUM(T32:T34)</f>
        <v>1560119.94</v>
      </c>
      <c r="U31" s="6">
        <v>0</v>
      </c>
      <c r="V31" s="58">
        <f>SUM(V32:V34)</f>
        <v>942681.52</v>
      </c>
      <c r="W31" s="49">
        <f t="shared" si="3"/>
        <v>51936289.950000003</v>
      </c>
    </row>
    <row r="32" spans="1:23" x14ac:dyDescent="0.2">
      <c r="A32" s="31"/>
      <c r="B32" s="15"/>
      <c r="C32" s="15"/>
      <c r="D32" s="15"/>
      <c r="E32" s="15"/>
      <c r="F32" s="51"/>
      <c r="G32" s="15"/>
      <c r="H32" s="15"/>
      <c r="I32" s="15"/>
      <c r="J32" s="15"/>
      <c r="K32" s="50"/>
      <c r="L32" s="17"/>
      <c r="M32" s="11" t="s">
        <v>2</v>
      </c>
      <c r="N32" s="12">
        <v>49433488.490000002</v>
      </c>
      <c r="O32" s="54">
        <v>1560119.94</v>
      </c>
      <c r="P32" s="12">
        <v>0</v>
      </c>
      <c r="Q32" s="54">
        <v>842981.52</v>
      </c>
      <c r="R32" s="49">
        <f t="shared" si="2"/>
        <v>51836589.950000003</v>
      </c>
      <c r="S32" s="5">
        <v>49433488.490000002</v>
      </c>
      <c r="T32" s="56">
        <v>1560119.94</v>
      </c>
      <c r="U32" s="5">
        <v>0</v>
      </c>
      <c r="V32" s="56">
        <v>842981.52</v>
      </c>
      <c r="W32" s="49">
        <f t="shared" si="3"/>
        <v>51836589.950000003</v>
      </c>
    </row>
    <row r="33" spans="1:23" x14ac:dyDescent="0.2">
      <c r="A33" s="31"/>
      <c r="B33" s="15"/>
      <c r="C33" s="15"/>
      <c r="D33" s="15"/>
      <c r="E33" s="15"/>
      <c r="F33" s="51"/>
      <c r="G33" s="15"/>
      <c r="H33" s="15"/>
      <c r="I33" s="15"/>
      <c r="J33" s="15"/>
      <c r="K33" s="50"/>
      <c r="L33" s="17"/>
      <c r="M33" s="11" t="s">
        <v>18</v>
      </c>
      <c r="N33" s="12">
        <v>0</v>
      </c>
      <c r="O33" s="54">
        <v>0</v>
      </c>
      <c r="P33" s="12">
        <v>0</v>
      </c>
      <c r="Q33" s="54">
        <v>99700</v>
      </c>
      <c r="R33" s="49">
        <f t="shared" si="2"/>
        <v>99700</v>
      </c>
      <c r="S33" s="5">
        <v>0</v>
      </c>
      <c r="T33" s="56">
        <v>0</v>
      </c>
      <c r="U33" s="5">
        <v>0</v>
      </c>
      <c r="V33" s="56">
        <v>99700</v>
      </c>
      <c r="W33" s="49">
        <f t="shared" si="3"/>
        <v>99700</v>
      </c>
    </row>
    <row r="34" spans="1:23" x14ac:dyDescent="0.2">
      <c r="A34" s="31"/>
      <c r="B34" s="15"/>
      <c r="C34" s="15"/>
      <c r="D34" s="15"/>
      <c r="E34" s="15"/>
      <c r="F34" s="51"/>
      <c r="G34" s="15"/>
      <c r="H34" s="15"/>
      <c r="I34" s="15"/>
      <c r="J34" s="15"/>
      <c r="K34" s="50"/>
      <c r="L34" s="17"/>
      <c r="M34" s="11" t="s">
        <v>51</v>
      </c>
      <c r="N34" s="12">
        <v>0</v>
      </c>
      <c r="O34" s="54">
        <v>0</v>
      </c>
      <c r="P34" s="12">
        <v>0</v>
      </c>
      <c r="Q34" s="54">
        <v>0</v>
      </c>
      <c r="R34" s="49">
        <f t="shared" si="2"/>
        <v>0</v>
      </c>
      <c r="S34" s="5">
        <v>0</v>
      </c>
      <c r="T34" s="56">
        <v>0</v>
      </c>
      <c r="U34" s="5">
        <v>0</v>
      </c>
      <c r="V34" s="56">
        <v>0</v>
      </c>
      <c r="W34" s="49">
        <f t="shared" si="3"/>
        <v>0</v>
      </c>
    </row>
    <row r="35" spans="1:23" x14ac:dyDescent="0.2">
      <c r="A35" s="31"/>
      <c r="B35" s="15"/>
      <c r="C35" s="15"/>
      <c r="D35" s="15"/>
      <c r="E35" s="15"/>
      <c r="F35" s="51"/>
      <c r="G35" s="15"/>
      <c r="H35" s="15"/>
      <c r="I35" s="15"/>
      <c r="J35" s="15"/>
      <c r="K35" s="50"/>
      <c r="L35" s="8"/>
      <c r="M35" s="11"/>
      <c r="N35" s="12"/>
      <c r="O35" s="54"/>
      <c r="P35" s="12"/>
      <c r="Q35" s="54"/>
      <c r="R35" s="49">
        <f t="shared" si="2"/>
        <v>0</v>
      </c>
      <c r="S35" s="5"/>
      <c r="T35" s="56"/>
      <c r="U35" s="5"/>
      <c r="V35" s="56"/>
      <c r="W35" s="49">
        <f t="shared" si="3"/>
        <v>0</v>
      </c>
    </row>
    <row r="36" spans="1:23" x14ac:dyDescent="0.2">
      <c r="A36" s="31"/>
      <c r="B36" s="15"/>
      <c r="C36" s="15"/>
      <c r="D36" s="15"/>
      <c r="E36" s="15"/>
      <c r="F36" s="51"/>
      <c r="G36" s="15"/>
      <c r="H36" s="15"/>
      <c r="I36" s="15"/>
      <c r="J36" s="15"/>
      <c r="K36" s="50"/>
      <c r="L36" s="17"/>
      <c r="M36" s="38" t="s">
        <v>50</v>
      </c>
      <c r="N36" s="10">
        <f>SUM(N37:N41)</f>
        <v>334567210.94999999</v>
      </c>
      <c r="O36" s="55">
        <f>SUM(O37:O41)</f>
        <v>2981807.69</v>
      </c>
      <c r="P36" s="10">
        <v>-3394789.27</v>
      </c>
      <c r="Q36" s="55">
        <f>SUM(Q37:Q41)</f>
        <v>70555947.939999998</v>
      </c>
      <c r="R36" s="49">
        <f t="shared" si="2"/>
        <v>404710177.31</v>
      </c>
      <c r="S36" s="6">
        <f>SUM(S37:S41)</f>
        <v>260929956.13</v>
      </c>
      <c r="T36" s="58">
        <f>SUM(T37:T41)</f>
        <v>3078101.8</v>
      </c>
      <c r="U36" s="6">
        <v>-346193.03</v>
      </c>
      <c r="V36" s="58">
        <f>SUM(V37:V41)</f>
        <v>57934189.700000003</v>
      </c>
      <c r="W36" s="49">
        <f t="shared" si="3"/>
        <v>321596054.60000002</v>
      </c>
    </row>
    <row r="37" spans="1:23" x14ac:dyDescent="0.2">
      <c r="A37" s="31"/>
      <c r="B37" s="15"/>
      <c r="C37" s="15"/>
      <c r="D37" s="15"/>
      <c r="E37" s="15"/>
      <c r="F37" s="51"/>
      <c r="G37" s="15"/>
      <c r="H37" s="15"/>
      <c r="I37" s="15"/>
      <c r="J37" s="15"/>
      <c r="K37" s="50"/>
      <c r="L37" s="17"/>
      <c r="M37" s="11" t="s">
        <v>52</v>
      </c>
      <c r="N37" s="12">
        <v>75454741.040000007</v>
      </c>
      <c r="O37" s="54">
        <v>-609074.15</v>
      </c>
      <c r="P37" s="12">
        <v>-3620941.71</v>
      </c>
      <c r="Q37" s="54">
        <v>12330246.24</v>
      </c>
      <c r="R37" s="49">
        <f t="shared" si="2"/>
        <v>83554971.420000002</v>
      </c>
      <c r="S37" s="5">
        <v>78281313.480000004</v>
      </c>
      <c r="T37" s="56">
        <v>1375153.81</v>
      </c>
      <c r="U37" s="5">
        <v>895311.94</v>
      </c>
      <c r="V37" s="56">
        <v>16525730.380000001</v>
      </c>
      <c r="W37" s="49">
        <f t="shared" si="3"/>
        <v>97077509.609999999</v>
      </c>
    </row>
    <row r="38" spans="1:23" x14ac:dyDescent="0.2">
      <c r="A38" s="31"/>
      <c r="B38" s="15"/>
      <c r="C38" s="15"/>
      <c r="D38" s="15"/>
      <c r="E38" s="15"/>
      <c r="F38" s="51"/>
      <c r="G38" s="15"/>
      <c r="H38" s="15"/>
      <c r="I38" s="15"/>
      <c r="J38" s="15"/>
      <c r="K38" s="50"/>
      <c r="L38" s="17"/>
      <c r="M38" s="11" t="s">
        <v>19</v>
      </c>
      <c r="N38" s="12">
        <v>259112469.91</v>
      </c>
      <c r="O38" s="54">
        <v>3590881.84</v>
      </c>
      <c r="P38" s="12">
        <v>226152.44</v>
      </c>
      <c r="Q38" s="54">
        <v>58225701.700000003</v>
      </c>
      <c r="R38" s="49">
        <f t="shared" si="2"/>
        <v>321155205.88999999</v>
      </c>
      <c r="S38" s="5">
        <v>182648642.65000001</v>
      </c>
      <c r="T38" s="56">
        <v>1702947.99</v>
      </c>
      <c r="U38" s="5">
        <v>-1241504.97</v>
      </c>
      <c r="V38" s="56">
        <v>41408459.32</v>
      </c>
      <c r="W38" s="49">
        <f t="shared" si="3"/>
        <v>224518544.99000001</v>
      </c>
    </row>
    <row r="39" spans="1:23" x14ac:dyDescent="0.2">
      <c r="A39" s="31"/>
      <c r="B39" s="16"/>
      <c r="C39" s="16"/>
      <c r="D39" s="16"/>
      <c r="E39" s="16"/>
      <c r="F39" s="52"/>
      <c r="G39" s="16"/>
      <c r="H39" s="16"/>
      <c r="I39" s="16"/>
      <c r="J39" s="16"/>
      <c r="K39" s="50"/>
      <c r="L39" s="17"/>
      <c r="M39" s="11" t="s">
        <v>3</v>
      </c>
      <c r="N39" s="12">
        <v>0</v>
      </c>
      <c r="O39" s="54">
        <v>0</v>
      </c>
      <c r="P39" s="12">
        <v>0</v>
      </c>
      <c r="Q39" s="54">
        <v>0</v>
      </c>
      <c r="R39" s="49">
        <f t="shared" si="2"/>
        <v>0</v>
      </c>
      <c r="S39" s="5">
        <v>0</v>
      </c>
      <c r="T39" s="56">
        <v>0</v>
      </c>
      <c r="U39" s="5">
        <v>0</v>
      </c>
      <c r="V39" s="56">
        <v>0</v>
      </c>
      <c r="W39" s="49">
        <f t="shared" si="3"/>
        <v>0</v>
      </c>
    </row>
    <row r="40" spans="1:23" x14ac:dyDescent="0.2">
      <c r="A40" s="31"/>
      <c r="B40" s="15"/>
      <c r="C40" s="15"/>
      <c r="D40" s="15"/>
      <c r="E40" s="15"/>
      <c r="F40" s="51"/>
      <c r="G40" s="15"/>
      <c r="H40" s="15"/>
      <c r="I40" s="15"/>
      <c r="J40" s="15"/>
      <c r="K40" s="50"/>
      <c r="L40" s="7"/>
      <c r="M40" s="11" t="s">
        <v>4</v>
      </c>
      <c r="N40" s="12">
        <v>0</v>
      </c>
      <c r="O40" s="54">
        <v>0</v>
      </c>
      <c r="P40" s="12">
        <v>0</v>
      </c>
      <c r="Q40" s="54">
        <v>0</v>
      </c>
      <c r="R40" s="49">
        <f t="shared" si="2"/>
        <v>0</v>
      </c>
      <c r="S40" s="5">
        <v>0</v>
      </c>
      <c r="T40" s="56">
        <v>0</v>
      </c>
      <c r="U40" s="5">
        <v>0</v>
      </c>
      <c r="V40" s="56">
        <v>0</v>
      </c>
      <c r="W40" s="49">
        <f t="shared" si="3"/>
        <v>0</v>
      </c>
    </row>
    <row r="41" spans="1:23" x14ac:dyDescent="0.2">
      <c r="A41" s="31"/>
      <c r="B41" s="15"/>
      <c r="C41" s="15"/>
      <c r="D41" s="15"/>
      <c r="E41" s="15"/>
      <c r="F41" s="51"/>
      <c r="G41" s="15"/>
      <c r="H41" s="15"/>
      <c r="I41" s="15"/>
      <c r="J41" s="15"/>
      <c r="K41" s="50"/>
      <c r="L41" s="24"/>
      <c r="M41" s="11" t="s">
        <v>53</v>
      </c>
      <c r="N41" s="12">
        <v>0</v>
      </c>
      <c r="O41" s="54">
        <v>0</v>
      </c>
      <c r="P41" s="12">
        <v>0</v>
      </c>
      <c r="Q41" s="54">
        <v>0</v>
      </c>
      <c r="R41" s="49">
        <f t="shared" si="2"/>
        <v>0</v>
      </c>
      <c r="S41" s="5">
        <v>0</v>
      </c>
      <c r="T41" s="56">
        <v>0</v>
      </c>
      <c r="U41" s="5">
        <v>0</v>
      </c>
      <c r="V41" s="56">
        <v>0</v>
      </c>
      <c r="W41" s="49">
        <f t="shared" si="3"/>
        <v>0</v>
      </c>
    </row>
    <row r="42" spans="1:23" x14ac:dyDescent="0.2">
      <c r="A42" s="31"/>
      <c r="B42" s="15"/>
      <c r="C42" s="15"/>
      <c r="D42" s="15"/>
      <c r="E42" s="15"/>
      <c r="F42" s="51"/>
      <c r="G42" s="15"/>
      <c r="H42" s="15"/>
      <c r="I42" s="15"/>
      <c r="J42" s="15"/>
      <c r="K42" s="50"/>
      <c r="L42" s="24"/>
      <c r="M42" s="11"/>
      <c r="N42" s="12"/>
      <c r="O42" s="54"/>
      <c r="P42" s="12"/>
      <c r="Q42" s="54"/>
      <c r="R42" s="49">
        <f t="shared" si="2"/>
        <v>0</v>
      </c>
      <c r="S42" s="5"/>
      <c r="T42" s="56"/>
      <c r="U42" s="5"/>
      <c r="V42" s="56"/>
      <c r="W42" s="49">
        <f t="shared" si="3"/>
        <v>0</v>
      </c>
    </row>
    <row r="43" spans="1:23" ht="21" x14ac:dyDescent="0.2">
      <c r="A43" s="31"/>
      <c r="B43" s="22"/>
      <c r="C43" s="22"/>
      <c r="D43" s="22"/>
      <c r="E43" s="22"/>
      <c r="F43" s="53"/>
      <c r="G43" s="23"/>
      <c r="H43" s="23"/>
      <c r="I43" s="23"/>
      <c r="J43" s="23"/>
      <c r="K43" s="50"/>
      <c r="L43" s="24"/>
      <c r="M43" s="38" t="s">
        <v>54</v>
      </c>
      <c r="N43" s="10">
        <f>SUM(N44:N45)</f>
        <v>0</v>
      </c>
      <c r="O43" s="55">
        <f>SUM(O44:O45)</f>
        <v>0</v>
      </c>
      <c r="P43" s="10">
        <v>0</v>
      </c>
      <c r="Q43" s="55">
        <f>SUM(Q44:Q45)</f>
        <v>0</v>
      </c>
      <c r="R43" s="49">
        <f t="shared" si="2"/>
        <v>0</v>
      </c>
      <c r="S43" s="6">
        <f>SUM(S44:S45)</f>
        <v>0</v>
      </c>
      <c r="T43" s="58">
        <f>SUM(T44:T45)</f>
        <v>0</v>
      </c>
      <c r="U43" s="6">
        <v>0</v>
      </c>
      <c r="V43" s="58">
        <f>SUM(V44:V45)</f>
        <v>0</v>
      </c>
      <c r="W43" s="49">
        <f t="shared" si="3"/>
        <v>0</v>
      </c>
    </row>
    <row r="44" spans="1:23" x14ac:dyDescent="0.2">
      <c r="A44" s="32"/>
      <c r="B44" s="25"/>
      <c r="C44" s="25"/>
      <c r="D44" s="25"/>
      <c r="E44" s="25"/>
      <c r="F44" s="53"/>
      <c r="G44" s="24"/>
      <c r="H44" s="24"/>
      <c r="I44" s="24"/>
      <c r="J44" s="24"/>
      <c r="K44" s="50"/>
      <c r="L44" s="24"/>
      <c r="M44" s="11" t="s">
        <v>20</v>
      </c>
      <c r="N44" s="12">
        <v>0</v>
      </c>
      <c r="O44" s="54">
        <v>0</v>
      </c>
      <c r="P44" s="12">
        <v>0</v>
      </c>
      <c r="Q44" s="54">
        <v>0</v>
      </c>
      <c r="R44" s="49">
        <f t="shared" si="2"/>
        <v>0</v>
      </c>
      <c r="S44" s="5">
        <v>0</v>
      </c>
      <c r="T44" s="56">
        <v>0</v>
      </c>
      <c r="U44" s="5">
        <v>0</v>
      </c>
      <c r="V44" s="56">
        <v>0</v>
      </c>
      <c r="W44" s="49">
        <f t="shared" si="3"/>
        <v>0</v>
      </c>
    </row>
    <row r="45" spans="1:23" x14ac:dyDescent="0.2">
      <c r="A45" s="32"/>
      <c r="B45" s="25"/>
      <c r="C45" s="25"/>
      <c r="D45" s="25"/>
      <c r="E45" s="25"/>
      <c r="F45" s="53"/>
      <c r="G45" s="24"/>
      <c r="H45" s="24"/>
      <c r="I45" s="24"/>
      <c r="J45" s="24"/>
      <c r="K45" s="50"/>
      <c r="L45" s="24"/>
      <c r="M45" s="11" t="s">
        <v>21</v>
      </c>
      <c r="N45" s="12">
        <v>0</v>
      </c>
      <c r="O45" s="54">
        <v>0</v>
      </c>
      <c r="P45" s="12">
        <v>0</v>
      </c>
      <c r="Q45" s="54">
        <v>0</v>
      </c>
      <c r="R45" s="49">
        <f t="shared" si="2"/>
        <v>0</v>
      </c>
      <c r="S45" s="5">
        <v>0</v>
      </c>
      <c r="T45" s="56">
        <v>0</v>
      </c>
      <c r="U45" s="5">
        <v>0</v>
      </c>
      <c r="V45" s="56">
        <v>0</v>
      </c>
      <c r="W45" s="49">
        <f t="shared" si="3"/>
        <v>0</v>
      </c>
    </row>
    <row r="46" spans="1:23" x14ac:dyDescent="0.2">
      <c r="A46" s="32"/>
      <c r="B46" s="25"/>
      <c r="C46" s="25"/>
      <c r="D46" s="25"/>
      <c r="E46" s="25"/>
      <c r="F46" s="53"/>
      <c r="G46" s="24"/>
      <c r="H46" s="24"/>
      <c r="I46" s="24"/>
      <c r="J46" s="24"/>
      <c r="K46" s="50"/>
      <c r="L46" s="24"/>
      <c r="M46" s="11"/>
      <c r="N46" s="12"/>
      <c r="O46" s="54"/>
      <c r="P46" s="12"/>
      <c r="Q46" s="54"/>
      <c r="R46" s="49">
        <f t="shared" si="2"/>
        <v>0</v>
      </c>
      <c r="S46" s="5"/>
      <c r="T46" s="56"/>
      <c r="U46" s="5"/>
      <c r="V46" s="56"/>
      <c r="W46" s="49">
        <f t="shared" si="3"/>
        <v>0</v>
      </c>
    </row>
    <row r="47" spans="1:23" x14ac:dyDescent="0.2">
      <c r="A47" s="32"/>
      <c r="B47" s="25"/>
      <c r="C47" s="25"/>
      <c r="D47" s="25"/>
      <c r="E47" s="25"/>
      <c r="F47" s="53"/>
      <c r="G47" s="24"/>
      <c r="H47" s="24"/>
      <c r="I47" s="24"/>
      <c r="J47" s="24"/>
      <c r="K47" s="50"/>
      <c r="L47" s="24"/>
      <c r="M47" s="41" t="s">
        <v>55</v>
      </c>
      <c r="N47" s="12">
        <f>SUM(N43+N36+N31)</f>
        <v>384000699.44</v>
      </c>
      <c r="O47" s="54">
        <f>SUM(O43+O36+O31)</f>
        <v>4541927.63</v>
      </c>
      <c r="P47" s="12">
        <v>-3394789.27</v>
      </c>
      <c r="Q47" s="54">
        <f>SUM(Q43+Q36+Q31)</f>
        <v>71498629.459999993</v>
      </c>
      <c r="R47" s="49">
        <f t="shared" si="2"/>
        <v>456646467.25999999</v>
      </c>
      <c r="S47" s="5">
        <f>SUM(S43+S36+S31)</f>
        <v>310363444.62</v>
      </c>
      <c r="T47" s="56">
        <f>SUM(T43+T36+T31)</f>
        <v>4638221.74</v>
      </c>
      <c r="U47" s="5">
        <v>-346193.03</v>
      </c>
      <c r="V47" s="56">
        <f>SUM(V43+V36+V31)</f>
        <v>58876871.220000006</v>
      </c>
      <c r="W47" s="49">
        <f t="shared" si="3"/>
        <v>373532344.55000007</v>
      </c>
    </row>
    <row r="48" spans="1:23" x14ac:dyDescent="0.2">
      <c r="A48" s="32"/>
      <c r="B48" s="25"/>
      <c r="C48" s="25"/>
      <c r="D48" s="25"/>
      <c r="E48" s="25"/>
      <c r="F48" s="53"/>
      <c r="G48" s="24"/>
      <c r="H48" s="24"/>
      <c r="I48" s="24"/>
      <c r="J48" s="24"/>
      <c r="K48" s="50"/>
      <c r="L48" s="24"/>
      <c r="M48" s="9"/>
      <c r="N48" s="10"/>
      <c r="O48" s="55"/>
      <c r="P48" s="10"/>
      <c r="Q48" s="55"/>
      <c r="R48" s="49">
        <f t="shared" si="2"/>
        <v>0</v>
      </c>
      <c r="S48" s="6"/>
      <c r="T48" s="58"/>
      <c r="U48" s="6"/>
      <c r="V48" s="58"/>
      <c r="W48" s="49">
        <f t="shared" si="3"/>
        <v>0</v>
      </c>
    </row>
    <row r="49" spans="1:23" x14ac:dyDescent="0.2">
      <c r="A49" s="32"/>
      <c r="B49" s="25"/>
      <c r="C49" s="25"/>
      <c r="D49" s="25"/>
      <c r="E49" s="25"/>
      <c r="F49" s="53"/>
      <c r="G49" s="24"/>
      <c r="H49" s="24"/>
      <c r="I49" s="24"/>
      <c r="J49" s="24"/>
      <c r="K49" s="50"/>
      <c r="L49" s="24"/>
      <c r="M49" s="38" t="s">
        <v>56</v>
      </c>
      <c r="N49" s="10">
        <f>N47+N27</f>
        <v>391755244.46999997</v>
      </c>
      <c r="O49" s="55">
        <f>O47+O27</f>
        <v>5458319.8099999996</v>
      </c>
      <c r="P49" s="10">
        <v>-3560873.42</v>
      </c>
      <c r="Q49" s="55">
        <f>Q47+Q27</f>
        <v>72487710.269999996</v>
      </c>
      <c r="R49" s="49">
        <f t="shared" si="2"/>
        <v>466140401.12999994</v>
      </c>
      <c r="S49" s="20">
        <f>S47+S27</f>
        <v>320989456.49000001</v>
      </c>
      <c r="T49" s="59">
        <f>T47+T27</f>
        <v>5231841.4800000004</v>
      </c>
      <c r="U49" s="20">
        <v>-422340.24000000005</v>
      </c>
      <c r="V49" s="59">
        <f>V47+V27</f>
        <v>59990658.580000006</v>
      </c>
      <c r="W49" s="49">
        <f t="shared" si="3"/>
        <v>385789616.31</v>
      </c>
    </row>
    <row r="50" spans="1:23" x14ac:dyDescent="0.2">
      <c r="A50" s="33"/>
      <c r="B50" s="34"/>
      <c r="C50" s="34"/>
      <c r="D50" s="34"/>
      <c r="E50" s="34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6"/>
      <c r="T50" s="36"/>
      <c r="U50" s="36"/>
      <c r="V50" s="36"/>
      <c r="W50" s="50"/>
    </row>
    <row r="51" spans="1:23" ht="22.5" customHeight="1" x14ac:dyDescent="0.2">
      <c r="A51" s="62" t="s">
        <v>58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6" spans="1:23" x14ac:dyDescent="0.2">
      <c r="A56" s="1" t="s">
        <v>62</v>
      </c>
      <c r="G56" s="4" t="s">
        <v>60</v>
      </c>
    </row>
    <row r="57" spans="1:23" x14ac:dyDescent="0.2">
      <c r="A57" s="42" t="s">
        <v>61</v>
      </c>
      <c r="H57" s="43" t="s">
        <v>64</v>
      </c>
      <c r="M57" s="43"/>
    </row>
    <row r="58" spans="1:23" x14ac:dyDescent="0.2">
      <c r="A58" s="42" t="s">
        <v>65</v>
      </c>
      <c r="H58" s="43" t="s">
        <v>63</v>
      </c>
      <c r="M58" s="43"/>
    </row>
  </sheetData>
  <sheetProtection formatCells="0" formatColumns="0" formatRows="0" autoFilter="0"/>
  <mergeCells count="2">
    <mergeCell ref="A51:W51"/>
    <mergeCell ref="A1:W1"/>
  </mergeCells>
  <printOptions horizontalCentered="1"/>
  <pageMargins left="0.59055118110236227" right="0.59055118110236227" top="0.78740157480314965" bottom="0.78740157480314965" header="0" footer="0"/>
  <pageSetup paperSize="302" scale="48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2019-03-05T17:35:35Z</cp:lastPrinted>
  <dcterms:created xsi:type="dcterms:W3CDTF">2012-12-11T20:26:08Z</dcterms:created>
  <dcterms:modified xsi:type="dcterms:W3CDTF">2019-11-27T17:47:36Z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