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Hoja1" sheetId="5" r:id="rId1"/>
    <sheet name="Hoja1 (2)" sheetId="6" r:id="rId2"/>
    <sheet name="Hoja1 (3)" sheetId="7" r:id="rId3"/>
    <sheet name="Hoja1 (4)" sheetId="8" r:id="rId4"/>
    <sheet name="F6A" sheetId="1" r:id="rId5"/>
    <sheet name="F6B" sheetId="2" r:id="rId6"/>
    <sheet name="F6C" sheetId="3" r:id="rId7"/>
    <sheet name="F6D" sheetId="4" r:id="rId8"/>
  </sheets>
  <externalReferences>
    <externalReference r:id="rId9"/>
  </externalReferences>
  <definedNames>
    <definedName name="ANIO">'[1]Info General'!$D$20</definedName>
    <definedName name="_xlnm.Print_Area" localSheetId="4">F6A!$A$1:$G$160</definedName>
    <definedName name="_xlnm.Print_Area" localSheetId="6">F6C!$A$1:$G$78</definedName>
    <definedName name="_xlnm.Print_Area" localSheetId="0">Hoja1!$A$1:$E$75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 l="1"/>
  <c r="G9" i="8"/>
  <c r="D10" i="8"/>
  <c r="G10" i="8"/>
  <c r="G41" i="8" s="1"/>
  <c r="D11" i="8"/>
  <c r="G11" i="8"/>
  <c r="D12" i="8"/>
  <c r="G12" i="8"/>
  <c r="D13" i="8"/>
  <c r="G13" i="8"/>
  <c r="D14" i="8"/>
  <c r="G14" i="8"/>
  <c r="D15" i="8"/>
  <c r="G15" i="8"/>
  <c r="B16" i="8"/>
  <c r="C16" i="8"/>
  <c r="C41" i="8" s="1"/>
  <c r="C70" i="8" s="1"/>
  <c r="E16" i="8"/>
  <c r="F16" i="8"/>
  <c r="G16" i="8" s="1"/>
  <c r="D17" i="8"/>
  <c r="D16" i="8" s="1"/>
  <c r="G17" i="8"/>
  <c r="D18" i="8"/>
  <c r="G18" i="8"/>
  <c r="D19" i="8"/>
  <c r="G19" i="8"/>
  <c r="D20" i="8"/>
  <c r="G20" i="8"/>
  <c r="D21" i="8"/>
  <c r="G21" i="8"/>
  <c r="D22" i="8"/>
  <c r="G22" i="8"/>
  <c r="D23" i="8"/>
  <c r="G23" i="8"/>
  <c r="D24" i="8"/>
  <c r="G24" i="8"/>
  <c r="D25" i="8"/>
  <c r="G25" i="8"/>
  <c r="D26" i="8"/>
  <c r="G26" i="8"/>
  <c r="D27" i="8"/>
  <c r="G27" i="8"/>
  <c r="B28" i="8"/>
  <c r="G28" i="8" s="1"/>
  <c r="C28" i="8"/>
  <c r="E28" i="8"/>
  <c r="F28" i="8"/>
  <c r="D29" i="8"/>
  <c r="D28" i="8" s="1"/>
  <c r="G29" i="8"/>
  <c r="D30" i="8"/>
  <c r="G30" i="8"/>
  <c r="D31" i="8"/>
  <c r="G31" i="8"/>
  <c r="D32" i="8"/>
  <c r="G32" i="8"/>
  <c r="D33" i="8"/>
  <c r="G33" i="8"/>
  <c r="D34" i="8"/>
  <c r="G34" i="8"/>
  <c r="B35" i="8"/>
  <c r="D35" i="8" s="1"/>
  <c r="C35" i="8"/>
  <c r="E35" i="8"/>
  <c r="F35" i="8"/>
  <c r="G35" i="8" s="1"/>
  <c r="D36" i="8"/>
  <c r="G36" i="8"/>
  <c r="B37" i="8"/>
  <c r="C37" i="8"/>
  <c r="E37" i="8"/>
  <c r="F37" i="8"/>
  <c r="G37" i="8" s="1"/>
  <c r="D38" i="8"/>
  <c r="D37" i="8" s="1"/>
  <c r="G38" i="8"/>
  <c r="D39" i="8"/>
  <c r="G39" i="8"/>
  <c r="B41" i="8"/>
  <c r="B70" i="8" s="1"/>
  <c r="E41" i="8"/>
  <c r="E70" i="8" s="1"/>
  <c r="B45" i="8"/>
  <c r="C45" i="8"/>
  <c r="E45" i="8"/>
  <c r="F45" i="8"/>
  <c r="G45" i="8"/>
  <c r="D46" i="8"/>
  <c r="G46" i="8"/>
  <c r="D47" i="8"/>
  <c r="D45" i="8" s="1"/>
  <c r="G47" i="8"/>
  <c r="D48" i="8"/>
  <c r="G48" i="8"/>
  <c r="D49" i="8"/>
  <c r="G49" i="8"/>
  <c r="D50" i="8"/>
  <c r="G50" i="8"/>
  <c r="D51" i="8"/>
  <c r="G51" i="8"/>
  <c r="D52" i="8"/>
  <c r="G52" i="8"/>
  <c r="D53" i="8"/>
  <c r="G53" i="8"/>
  <c r="B54" i="8"/>
  <c r="C54" i="8"/>
  <c r="C65" i="8" s="1"/>
  <c r="E54" i="8"/>
  <c r="F54" i="8"/>
  <c r="G54" i="8" s="1"/>
  <c r="D55" i="8"/>
  <c r="D54" i="8" s="1"/>
  <c r="G55" i="8"/>
  <c r="D56" i="8"/>
  <c r="G56" i="8"/>
  <c r="D57" i="8"/>
  <c r="G57" i="8"/>
  <c r="D58" i="8"/>
  <c r="G58" i="8"/>
  <c r="B59" i="8"/>
  <c r="C59" i="8"/>
  <c r="E59" i="8"/>
  <c r="F59" i="8"/>
  <c r="G59" i="8"/>
  <c r="D60" i="8"/>
  <c r="G60" i="8"/>
  <c r="D61" i="8"/>
  <c r="D59" i="8" s="1"/>
  <c r="G61" i="8"/>
  <c r="D62" i="8"/>
  <c r="G62" i="8"/>
  <c r="D63" i="8"/>
  <c r="G63" i="8"/>
  <c r="B65" i="8"/>
  <c r="E65" i="8"/>
  <c r="B67" i="8"/>
  <c r="C67" i="8"/>
  <c r="E67" i="8"/>
  <c r="F67" i="8"/>
  <c r="D68" i="8"/>
  <c r="D67" i="8" s="1"/>
  <c r="G68" i="8"/>
  <c r="G67" i="8" s="1"/>
  <c r="D73" i="8"/>
  <c r="G73" i="8"/>
  <c r="G75" i="8" s="1"/>
  <c r="D74" i="8"/>
  <c r="D75" i="8" s="1"/>
  <c r="G74" i="8"/>
  <c r="B75" i="8"/>
  <c r="C75" i="8"/>
  <c r="E75" i="8"/>
  <c r="F75" i="8"/>
  <c r="D78" i="8"/>
  <c r="G78" i="8"/>
  <c r="D41" i="8" l="1"/>
  <c r="D65" i="8"/>
  <c r="F65" i="8"/>
  <c r="G65" i="8" s="1"/>
  <c r="G70" i="8" s="1"/>
  <c r="F41" i="8"/>
  <c r="E8" i="7"/>
  <c r="G8" i="7"/>
  <c r="H8" i="7"/>
  <c r="I8" i="7"/>
  <c r="J8" i="7"/>
  <c r="K8" i="7"/>
  <c r="E14" i="7"/>
  <c r="G14" i="7"/>
  <c r="H14" i="7"/>
  <c r="I14" i="7"/>
  <c r="J14" i="7"/>
  <c r="K14" i="7"/>
  <c r="E20" i="7"/>
  <c r="G20" i="7"/>
  <c r="H20" i="7"/>
  <c r="I20" i="7"/>
  <c r="J20" i="7"/>
  <c r="K20" i="7"/>
  <c r="G42" i="8" l="1"/>
  <c r="F70" i="8"/>
  <c r="D70" i="8"/>
  <c r="B9" i="6"/>
  <c r="B47" i="6" s="1"/>
  <c r="B62" i="6" s="1"/>
  <c r="C9" i="6"/>
  <c r="E9" i="6"/>
  <c r="F9" i="6"/>
  <c r="F47" i="6" s="1"/>
  <c r="F59" i="6" s="1"/>
  <c r="F81" i="6" s="1"/>
  <c r="B17" i="6"/>
  <c r="C17" i="6"/>
  <c r="E19" i="6"/>
  <c r="E47" i="6" s="1"/>
  <c r="E59" i="6" s="1"/>
  <c r="F19" i="6"/>
  <c r="E23" i="6"/>
  <c r="F23" i="6"/>
  <c r="B25" i="6"/>
  <c r="C25" i="6"/>
  <c r="E27" i="6"/>
  <c r="F27" i="6"/>
  <c r="B31" i="6"/>
  <c r="C31" i="6"/>
  <c r="E31" i="6"/>
  <c r="F31" i="6"/>
  <c r="B38" i="6"/>
  <c r="C38" i="6"/>
  <c r="E38" i="6"/>
  <c r="F38" i="6"/>
  <c r="B41" i="6"/>
  <c r="C41" i="6"/>
  <c r="E42" i="6"/>
  <c r="F42" i="6"/>
  <c r="C47" i="6"/>
  <c r="C62" i="6" s="1"/>
  <c r="E57" i="6"/>
  <c r="F57" i="6"/>
  <c r="B60" i="6"/>
  <c r="C60" i="6"/>
  <c r="E63" i="6"/>
  <c r="F63" i="6"/>
  <c r="E68" i="6"/>
  <c r="F68" i="6"/>
  <c r="E75" i="6"/>
  <c r="E79" i="6" s="1"/>
  <c r="F75" i="6"/>
  <c r="F79" i="6"/>
  <c r="E81" i="6" l="1"/>
  <c r="D64" i="5" l="1"/>
  <c r="D72" i="5" s="1"/>
  <c r="D74" i="5" s="1"/>
  <c r="C64" i="5"/>
  <c r="C72" i="5" s="1"/>
  <c r="C74" i="5" s="1"/>
  <c r="B64" i="5"/>
  <c r="B72" i="5" s="1"/>
  <c r="B74" i="5" s="1"/>
  <c r="D49" i="5"/>
  <c r="D57" i="5" s="1"/>
  <c r="D59" i="5" s="1"/>
  <c r="C49" i="5"/>
  <c r="C57" i="5" s="1"/>
  <c r="C59" i="5" s="1"/>
  <c r="B49" i="5"/>
  <c r="B57" i="5" s="1"/>
  <c r="B59" i="5" s="1"/>
  <c r="D40" i="5"/>
  <c r="C40" i="5"/>
  <c r="B40" i="5"/>
  <c r="D37" i="5"/>
  <c r="D44" i="5" s="1"/>
  <c r="C37" i="5"/>
  <c r="C44" i="5" s="1"/>
  <c r="B37" i="5"/>
  <c r="B44" i="5" s="1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6" i="1"/>
  <c r="G55" i="1"/>
  <c r="G53" i="1"/>
  <c r="G52" i="1"/>
  <c r="G51" i="1"/>
  <c r="G47" i="1"/>
  <c r="G46" i="1"/>
  <c r="G45" i="1"/>
  <c r="G44" i="1"/>
  <c r="G43" i="1"/>
  <c r="G41" i="1"/>
  <c r="G40" i="1"/>
  <c r="G39" i="1"/>
  <c r="G30" i="1"/>
  <c r="G26" i="1"/>
  <c r="G21" i="1"/>
  <c r="G20" i="1"/>
  <c r="G16" i="1"/>
  <c r="G15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G57" i="1" s="1"/>
  <c r="D56" i="1"/>
  <c r="D55" i="1"/>
  <c r="D54" i="1"/>
  <c r="G54" i="1" s="1"/>
  <c r="D53" i="1"/>
  <c r="D52" i="1"/>
  <c r="D51" i="1"/>
  <c r="D50" i="1"/>
  <c r="G50" i="1" s="1"/>
  <c r="D49" i="1"/>
  <c r="G49" i="1" s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G22" i="1" s="1"/>
  <c r="D21" i="1"/>
  <c r="D20" i="1"/>
  <c r="D19" i="1"/>
  <c r="G19" i="1" s="1"/>
  <c r="D17" i="1"/>
  <c r="G17" i="1" s="1"/>
  <c r="D16" i="1"/>
  <c r="D15" i="1"/>
  <c r="D14" i="1"/>
  <c r="G14" i="1" s="1"/>
  <c r="D13" i="1"/>
  <c r="G13" i="1" s="1"/>
  <c r="D12" i="1"/>
  <c r="G12" i="1" s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<sst xmlns="http://schemas.openxmlformats.org/spreadsheetml/2006/main" count="789" uniqueCount="598">
  <si>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</si>
  <si>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</si>
  <si>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</si>
  <si>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</si>
  <si>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</si>
  <si>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</si>
  <si>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</si>
  <si>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</si>
  <si>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</si>
  <si>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</si>
  <si>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</si>
  <si>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</si>
  <si>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</si>
  <si>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</si>
  <si>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</si>
  <si>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</si>
  <si>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</si>
  <si>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</si>
  <si>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</si>
  <si>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</si>
  <si>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</si>
  <si>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</si>
  <si>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</si>
  <si>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</si>
  <si>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</si>
  <si>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</si>
  <si>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</si>
  <si>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</si>
  <si>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</si>
  <si>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</si>
  <si>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</si>
  <si>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</si>
  <si>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</si>
  <si>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</si>
  <si>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</si>
  <si>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</si>
  <si>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</si>
  <si>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</si>
  <si>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</si>
  <si>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</si>
  <si>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</si>
  <si>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</si>
  <si>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</si>
  <si>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</si>
  <si>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</si>
  <si>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</si>
  <si>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</si>
  <si>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</si>
  <si>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</si>
  <si>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</si>
  <si>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</si>
  <si>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</si>
  <si>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</si>
  <si>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</si>
  <si>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</si>
  <si>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</si>
  <si>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</si>
  <si>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</si>
  <si>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</si>
  <si>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</si>
  <si>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</si>
  <si>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</si>
  <si>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</si>
  <si>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</si>
  <si>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</si>
  <si>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</si>
  <si>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</si>
  <si>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</si>
  <si>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</si>
  <si>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</si>
  <si>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</si>
  <si>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</si>
  <si>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</si>
  <si>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</si>
  <si>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</si>
  <si>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</si>
  <si>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</si>
  <si>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</si>
  <si>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</si>
  <si>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</si>
  <si>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</si>
  <si>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</si>
  <si>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</si>
  <si>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</si>
  <si>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</si>
  <si>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</si>
  <si>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</si>
  <si>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</si>
  <si>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</si>
  <si>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</si>
  <si>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</si>
  <si>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</si>
  <si>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</si>
  <si>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</si>
  <si>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</si>
  <si>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</si>
  <si>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</si>
  <si>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</si>
  <si>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</si>
  <si>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</si>
  <si>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</si>
  <si>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</si>
  <si>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</si>
  <si>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</si>
  <si>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</si>
  <si>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</si>
  <si>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</si>
  <si>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</si>
  <si>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</si>
  <si>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</si>
  <si>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</si>
  <si>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</si>
  <si>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</si>
  <si>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</si>
  <si>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</si>
  <si>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</si>
  <si>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</si>
  <si>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</si>
  <si>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</si>
  <si>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</si>
  <si>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</si>
  <si>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</si>
  <si>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</si>
  <si>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</si>
  <si>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</si>
  <si>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</si>
  <si>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</si>
  <si>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</si>
  <si>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</si>
  <si>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</si>
  <si>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</si>
  <si>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</si>
  <si>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</si>
  <si>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</si>
  <si>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</si>
  <si>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</si>
  <si>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</si>
  <si>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</si>
  <si>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</si>
  <si>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</si>
  <si>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</si>
  <si>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</si>
  <si>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</si>
  <si>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</si>
  <si>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</si>
  <si>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</si>
  <si>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</si>
  <si>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</si>
  <si>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</si>
  <si>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</si>
  <si>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</si>
  <si>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</si>
  <si>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</si>
  <si>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</si>
  <si>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</si>
  <si>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</si>
  <si>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</si>
  <si>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</si>
  <si>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</si>
  <si>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</si>
  <si>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</si>
  <si>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</si>
  <si>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</si>
  <si>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</si>
  <si>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</si>
  <si>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</si>
  <si>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</si>
  <si>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</si>
  <si>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</si>
  <si>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</si>
  <si>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</si>
  <si>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</si>
  <si>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</si>
  <si>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</si>
  <si>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</si>
  <si>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</si>
  <si>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</si>
  <si>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</si>
  <si>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</si>
  <si>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</si>
  <si>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</si>
  <si>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</si>
  <si>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</si>
  <si>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</si>
  <si>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</si>
  <si>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</si>
  <si>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</si>
  <si>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</si>
  <si>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</si>
  <si>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</si>
  <si>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</si>
  <si>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</si>
  <si>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</si>
  <si>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</si>
  <si>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</si>
  <si>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</si>
  <si>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</si>
  <si>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</si>
  <si>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</si>
  <si>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</si>
  <si>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</si>
  <si>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</si>
  <si>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</si>
  <si>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</si>
  <si>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</si>
  <si>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</si>
  <si>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</si>
  <si>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</si>
  <si>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</si>
  <si>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</si>
  <si>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</si>
  <si>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</si>
  <si>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</si>
  <si>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</si>
  <si>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</si>
  <si>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</si>
  <si>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</si>
  <si>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</si>
  <si>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</si>
  <si>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</si>
  <si>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</si>
  <si>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</si>
  <si>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</si>
  <si>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</si>
  <si>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</si>
  <si>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</si>
  <si>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</si>
  <si>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</si>
  <si>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</si>
  <si>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</si>
  <si>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</si>
  <si>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</si>
  <si>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</si>
  <si>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</si>
  <si>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</si>
  <si>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</si>
  <si>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</si>
  <si>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</si>
  <si>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</si>
  <si>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</si>
  <si>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</si>
  <si>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</si>
  <si>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</si>
  <si>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</si>
  <si>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</si>
  <si>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</si>
  <si>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</si>
  <si>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</si>
  <si>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</si>
  <si>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</si>
  <si>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</si>
  <si>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</si>
  <si>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</si>
  <si>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</si>
  <si>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</si>
  <si>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</si>
  <si>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</si>
  <si>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</si>
  <si>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</si>
  <si>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</si>
  <si>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</si>
  <si>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</si>
  <si>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</si>
  <si>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</si>
  <si>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</si>
  <si>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</si>
  <si>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</si>
  <si>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</si>
  <si>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</si>
  <si>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</si>
  <si>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</si>
  <si>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</si>
  <si>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</si>
  <si>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</si>
  <si>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</si>
  <si>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</si>
  <si>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</si>
  <si>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</si>
  <si>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</si>
  <si>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</si>
  <si>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</si>
  <si>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</si>
  <si>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</si>
  <si>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</si>
  <si>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</si>
  <si>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</si>
  <si>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</si>
  <si>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</si>
  <si>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</si>
  <si>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</si>
  <si>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</si>
  <si>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</si>
  <si>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</si>
  <si>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</si>
  <si>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</si>
  <si>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</si>
  <si>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</si>
  <si>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</si>
  <si>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</si>
  <si>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</si>
  <si>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</si>
  <si>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</si>
  <si>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</si>
  <si>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</si>
  <si>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</si>
  <si>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</si>
  <si>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</si>
  <si>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</si>
  <si>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</si>
  <si>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</si>
  <si>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</si>
  <si>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</si>
  <si>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</si>
  <si>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</si>
  <si>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</si>
  <si>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</si>
  <si>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</si>
  <si>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</si>
  <si>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</si>
  <si>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</si>
  <si>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</si>
  <si>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</si>
  <si>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</si>
  <si>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</si>
  <si>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</si>
  <si>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</si>
  <si>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</si>
  <si>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</si>
  <si>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</si>
  <si>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</si>
  <si>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</si>
  <si>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</si>
  <si>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</si>
  <si>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</si>
  <si>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</si>
  <si>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</si>
  <si>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</si>
  <si>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</si>
  <si>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</si>
  <si>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</si>
  <si>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</si>
  <si>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</si>
  <si>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</si>
  <si>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Comisión Municipal del Deporte Apaseo el Grande</t>
  </si>
  <si>
    <t>del 01 de Enero al 31 de Diciembre de 2022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</si>
  <si>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</si>
  <si>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</si>
  <si>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</si>
  <si>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</si>
  <si>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</si>
  <si>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</si>
  <si>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</si>
  <si>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</si>
  <si>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</si>
  <si>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</si>
  <si>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</si>
  <si>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</si>
  <si>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</si>
  <si>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</si>
  <si>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</si>
  <si>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</si>
  <si>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</si>
  <si>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</si>
  <si>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</si>
  <si>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</si>
  <si>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</si>
  <si>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</si>
  <si>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</si>
  <si>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</si>
  <si>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</si>
  <si>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</si>
  <si>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</si>
  <si>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</si>
  <si>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</si>
  <si>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</si>
  <si>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</si>
  <si>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</si>
  <si>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</si>
  <si>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</si>
  <si>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</si>
  <si>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</si>
  <si>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</si>
  <si>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</si>
  <si>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</si>
  <si>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</si>
  <si>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</si>
  <si>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</si>
  <si>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</si>
  <si>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</si>
  <si>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</si>
  <si>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</si>
  <si>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</si>
  <si>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</si>
  <si>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</si>
  <si>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</si>
  <si>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</si>
  <si>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</si>
  <si>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</si>
  <si>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</si>
  <si>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</si>
  <si>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</si>
  <si>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</si>
  <si>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</si>
  <si>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</si>
  <si>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</si>
  <si>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</si>
  <si>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</si>
  <si>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</si>
  <si>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</si>
  <si>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</si>
  <si>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</si>
  <si>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</si>
  <si>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</si>
  <si>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</si>
  <si>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</si>
  <si>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</si>
  <si>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</si>
  <si>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</si>
  <si>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</si>
  <si>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</si>
  <si>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</si>
  <si>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</si>
  <si>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</si>
  <si>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</si>
  <si>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</si>
  <si>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</si>
  <si>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</si>
  <si>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</si>
  <si>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</si>
  <si>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</si>
  <si>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</si>
  <si>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</si>
  <si>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</si>
  <si>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</si>
  <si>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</si>
  <si>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</si>
  <si>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</si>
  <si>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</si>
  <si>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</si>
  <si>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</si>
  <si>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</si>
  <si>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</si>
  <si>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</si>
  <si>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</si>
  <si>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</si>
  <si>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</si>
  <si>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</si>
  <si>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</si>
  <si>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</si>
  <si>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</si>
  <si>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</si>
  <si>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</si>
  <si>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</si>
  <si>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</si>
  <si>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</si>
  <si>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</si>
  <si>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</si>
  <si>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</si>
  <si>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</si>
  <si>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</si>
  <si>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</si>
  <si>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</si>
  <si>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</si>
  <si>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</si>
  <si>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</si>
  <si>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</si>
  <si>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</si>
  <si>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</si>
  <si>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</si>
  <si>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</si>
  <si>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</si>
  <si>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</si>
  <si>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</si>
  <si>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</si>
  <si>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</si>
  <si>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</si>
  <si>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</si>
  <si>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</si>
  <si>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</si>
  <si>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</si>
  <si>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</si>
  <si>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</si>
  <si>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</si>
  <si>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</si>
  <si>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</si>
  <si>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</si>
  <si>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</si>
  <si>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</si>
  <si>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</si>
  <si>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</si>
  <si>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</si>
  <si>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</si>
  <si>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</si>
  <si>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</si>
  <si>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</si>
  <si>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</si>
  <si>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</si>
  <si>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</si>
  <si>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</si>
  <si>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</si>
  <si>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</si>
  <si>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 xml:space="preserve">   Concepto (c)</t>
  </si>
  <si>
    <t>al 31 de Diciembre de 2021 y al 31 de Diciembre de 2022</t>
  </si>
  <si>
    <t>Estado de Situación Financiera Detallado - LDF</t>
  </si>
  <si>
    <t>Formato 1 Estado de Situación Financiera Detallado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</si>
  <si>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</si>
  <si>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</si>
  <si>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</si>
  <si>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</si>
  <si>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</si>
  <si>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</si>
  <si>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</si>
  <si>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</si>
  <si>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</si>
  <si>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</si>
  <si>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</si>
  <si>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marzo de 2017 (m = g – l)</t>
  </si>
  <si>
    <t>Monto pagado de la inversión actualizado al 30 de marzo de 2017 (l)</t>
  </si>
  <si>
    <t>Monto pagado de la inversión al 30 de marzo de 2017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</si>
  <si>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</si>
  <si>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</si>
  <si>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</si>
  <si>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</si>
  <si>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</si>
  <si>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</si>
  <si>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</si>
  <si>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</si>
  <si>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</si>
  <si>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Formato 3 Informe Analítico de Obligaciones Diferentes de Financiamientos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</si>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</sst>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43" fontId="1" fillId="0" borderId="13" xfId="3" applyFont="1" applyFill="1" applyBorder="1" applyProtection="1">
      <protection locked="0"/>
    </xf>
    <xf numFmtId="43" fontId="8" fillId="0" borderId="13" xfId="3" applyFont="1" applyFill="1" applyBorder="1" applyProtection="1">
      <protection locked="0"/>
    </xf>
    <xf numFmtId="0" fontId="0" fillId="0" borderId="13" xfId="0" applyFill="1" applyBorder="1" applyAlignment="1">
      <alignment horizontal="left" vertical="center" indent="3"/>
    </xf>
    <xf numFmtId="43" fontId="0" fillId="0" borderId="13" xfId="3" applyFont="1" applyFill="1" applyBorder="1"/>
    <xf numFmtId="43" fontId="9" fillId="2" borderId="15" xfId="3" applyFont="1" applyFill="1" applyBorder="1" applyAlignment="1"/>
    <xf numFmtId="43" fontId="10" fillId="2" borderId="15" xfId="3" applyFont="1" applyFill="1" applyBorder="1" applyAlignment="1"/>
    <xf numFmtId="43" fontId="11" fillId="0" borderId="13" xfId="3" applyFont="1" applyFill="1" applyBorder="1" applyProtection="1">
      <protection locked="0"/>
    </xf>
    <xf numFmtId="43" fontId="1" fillId="0" borderId="13" xfId="3" applyFont="1" applyFill="1" applyBorder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3" fontId="0" fillId="0" borderId="14" xfId="0" applyNumberFormat="1" applyFill="1" applyBorder="1"/>
    <xf numFmtId="0" fontId="0" fillId="0" borderId="0" xfId="0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3"/>
    </xf>
    <xf numFmtId="43" fontId="0" fillId="0" borderId="14" xfId="3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43" fontId="8" fillId="0" borderId="12" xfId="3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10" fillId="2" borderId="15" xfId="3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3" fontId="1" fillId="0" borderId="13" xfId="3" applyFont="1" applyFill="1" applyBorder="1" applyAlignment="1">
      <alignment vertical="center"/>
    </xf>
    <xf numFmtId="4" fontId="0" fillId="0" borderId="12" xfId="0" applyNumberFormat="1" applyFont="1" applyFill="1" applyBorder="1" applyProtection="1">
      <protection locked="0"/>
    </xf>
    <xf numFmtId="43" fontId="0" fillId="0" borderId="13" xfId="3" applyFont="1" applyFill="1" applyBorder="1" applyProtection="1">
      <protection locked="0"/>
    </xf>
    <xf numFmtId="43" fontId="10" fillId="2" borderId="15" xfId="3" applyFont="1" applyFill="1" applyBorder="1"/>
    <xf numFmtId="43" fontId="0" fillId="0" borderId="14" xfId="3" applyFont="1" applyFill="1" applyBorder="1"/>
    <xf numFmtId="0" fontId="0" fillId="0" borderId="0" xfId="0" applyAlignment="1">
      <alignment horizontal="left" indent="2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/>
    <xf numFmtId="43" fontId="1" fillId="0" borderId="13" xfId="3" applyFont="1" applyFill="1" applyBorder="1" applyAlignment="1" applyProtection="1">
      <alignment horizontal="right" vertical="center"/>
      <protection locked="0"/>
    </xf>
    <xf numFmtId="49" fontId="1" fillId="0" borderId="8" xfId="0" applyNumberFormat="1" applyFont="1" applyFill="1" applyBorder="1" applyAlignment="1">
      <alignment horizontal="left" vertical="center" indent="2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/>
    <xf numFmtId="43" fontId="0" fillId="0" borderId="13" xfId="3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43" fontId="8" fillId="0" borderId="13" xfId="3" applyFont="1" applyFill="1" applyBorder="1" applyAlignment="1" applyProtection="1">
      <alignment horizontal="right" vertical="center"/>
      <protection locked="0"/>
    </xf>
    <xf numFmtId="49" fontId="0" fillId="0" borderId="8" xfId="0" applyNumberFormat="1" applyFill="1" applyBorder="1" applyAlignment="1">
      <alignment horizontal="left" vertical="center" indent="3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0" fillId="0" borderId="13" xfId="0" applyFont="1" applyFill="1" applyBorder="1" applyAlignment="1">
      <alignment horizontal="left" vertical="center" indent="5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0" xfId="0" applyFill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left" vertical="center"/>
    </xf>
    <xf numFmtId="0" fontId="0" fillId="0" borderId="14" xfId="0" applyFill="1" applyBorder="1"/>
    <xf numFmtId="0" fontId="0" fillId="2" borderId="15" xfId="0" applyFill="1" applyBorder="1" applyAlignment="1">
      <alignment vertical="center"/>
    </xf>
    <xf numFmtId="16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vertical="center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13" xfId="0" applyBorder="1"/>
    <xf numFmtId="0" fontId="0" fillId="0" borderId="13" xfId="0" applyBorder="1" applyAlignment="1">
      <alignment horizontal="left" indent="3"/>
    </xf>
    <xf numFmtId="3" fontId="0" fillId="0" borderId="0" xfId="0" applyNumberFormat="1"/>
    <xf numFmtId="43" fontId="0" fillId="0" borderId="0" xfId="3" applyFont="1" applyFill="1" applyBorder="1" applyAlignment="1" applyProtection="1">
      <alignment vertical="center"/>
      <protection locked="0"/>
    </xf>
    <xf numFmtId="43" fontId="0" fillId="0" borderId="0" xfId="3" applyFont="1"/>
    <xf numFmtId="0" fontId="0" fillId="0" borderId="13" xfId="0" applyFill="1" applyBorder="1" applyAlignment="1">
      <alignment horizontal="left" vertical="center" wrapText="1" indent="3"/>
    </xf>
    <xf numFmtId="0" fontId="12" fillId="0" borderId="0" xfId="0" applyFont="1"/>
    <xf numFmtId="43" fontId="0" fillId="2" borderId="15" xfId="3" applyFont="1" applyFill="1" applyBorder="1" applyAlignment="1">
      <alignment vertical="center"/>
    </xf>
    <xf numFmtId="0" fontId="0" fillId="0" borderId="13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sqref="A1:D1"/>
    </sheetView>
  </sheetViews>
  <sheetFormatPr baseColWidth="10" defaultRowHeight="15"/>
  <cols>
    <col min="1" max="1" width="100.7109375" style="19" customWidth="1"/>
    <col min="2" max="2" width="25.7109375" style="19" customWidth="1"/>
    <col min="3" max="3" width="27.140625" style="19" customWidth="1"/>
    <col min="4" max="4" width="24.7109375" style="19" customWidth="1"/>
    <col min="5" max="16384" width="11.42578125" style="19"/>
  </cols>
  <sheetData>
    <row r="1" spans="1:11" ht="21">
      <c r="A1" s="124" t="s">
        <v>345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2" spans="1:11">
      <c r="A2" s="112" t="s">
        <v>343</v>
      </c>
      <c r="B2" s="113"/>
      <c r="C2" s="113"/>
      <c r="D2" s="114"/>
    </row>
    <row r="3" spans="1:11">
      <c r="A3" s="115" t="s">
        <v>346</v>
      </c>
      <c r="B3" s="116"/>
      <c r="C3" s="116"/>
      <c r="D3" s="117"/>
    </row>
    <row r="4" spans="1:11">
      <c r="A4" s="118" t="s">
        <v>344</v>
      </c>
      <c r="B4" s="119"/>
      <c r="C4" s="119"/>
      <c r="D4" s="120"/>
    </row>
    <row r="5" spans="1:11">
      <c r="A5" s="105" t="s">
        <v>3</v>
      </c>
      <c r="B5" s="106"/>
      <c r="C5" s="106"/>
      <c r="D5" s="107"/>
    </row>
    <row r="7" spans="1:11" ht="30">
      <c r="A7" s="126" t="s">
        <v>4</v>
      </c>
      <c r="B7" s="91" t="s">
        <v>347</v>
      </c>
      <c r="C7" s="91" t="s">
        <v>10</v>
      </c>
      <c r="D7" s="91" t="s">
        <v>348</v>
      </c>
    </row>
    <row r="8" spans="1:11">
      <c r="A8" s="39" t="s">
        <v>349</v>
      </c>
      <c r="B8" s="127">
        <f>SUM(B9:B11)</f>
        <v>3729925.96</v>
      </c>
      <c r="C8" s="127">
        <f>SUM(C9:C11)</f>
        <v>3729925.92</v>
      </c>
      <c r="D8" s="127">
        <f>SUM(D9:D11)</f>
        <v>3729925.92</v>
      </c>
    </row>
    <row r="9" spans="1:11">
      <c r="A9" s="37" t="s">
        <v>350</v>
      </c>
      <c r="B9" s="128">
        <v>3729925.96</v>
      </c>
      <c r="C9" s="128">
        <v>3729925.92</v>
      </c>
      <c r="D9" s="128">
        <v>3729925.92</v>
      </c>
    </row>
    <row r="10" spans="1:11">
      <c r="A10" s="37" t="s">
        <v>351</v>
      </c>
      <c r="B10" s="128">
        <v>0</v>
      </c>
      <c r="C10" s="128">
        <v>0</v>
      </c>
      <c r="D10" s="128">
        <v>0</v>
      </c>
    </row>
    <row r="11" spans="1:11">
      <c r="A11" s="37" t="s">
        <v>352</v>
      </c>
      <c r="B11" s="128">
        <v>0</v>
      </c>
      <c r="C11" s="128">
        <v>0</v>
      </c>
      <c r="D11" s="128">
        <v>0</v>
      </c>
    </row>
    <row r="12" spans="1:11">
      <c r="A12" s="129"/>
      <c r="B12" s="130"/>
      <c r="C12" s="130"/>
      <c r="D12" s="130"/>
    </row>
    <row r="13" spans="1:11">
      <c r="A13" s="39" t="s">
        <v>353</v>
      </c>
      <c r="B13" s="127">
        <f>SUM(B14:B15)</f>
        <v>3729925.96</v>
      </c>
      <c r="C13" s="127">
        <f t="shared" ref="C13:D13" si="0">SUM(C14:C15)</f>
        <v>3506879.78</v>
      </c>
      <c r="D13" s="127">
        <f t="shared" si="0"/>
        <v>3506879.78</v>
      </c>
    </row>
    <row r="14" spans="1:11">
      <c r="A14" s="37" t="s">
        <v>354</v>
      </c>
      <c r="B14" s="128">
        <v>3729925.96</v>
      </c>
      <c r="C14" s="128">
        <v>3506879.78</v>
      </c>
      <c r="D14" s="128">
        <v>3506879.78</v>
      </c>
    </row>
    <row r="15" spans="1:11">
      <c r="A15" s="37" t="s">
        <v>355</v>
      </c>
      <c r="B15" s="128">
        <v>0</v>
      </c>
      <c r="C15" s="128">
        <v>0</v>
      </c>
      <c r="D15" s="128">
        <v>0</v>
      </c>
    </row>
    <row r="16" spans="1:11">
      <c r="A16" s="129"/>
      <c r="B16" s="130"/>
      <c r="C16" s="130"/>
      <c r="D16" s="130"/>
    </row>
    <row r="17" spans="1:4">
      <c r="A17" s="39" t="s">
        <v>356</v>
      </c>
      <c r="B17" s="131">
        <v>0</v>
      </c>
      <c r="C17" s="127">
        <f>C18+C19</f>
        <v>0</v>
      </c>
      <c r="D17" s="127">
        <f>D18+D19</f>
        <v>0</v>
      </c>
    </row>
    <row r="18" spans="1:4">
      <c r="A18" s="37" t="s">
        <v>357</v>
      </c>
      <c r="B18" s="132">
        <v>0</v>
      </c>
      <c r="C18" s="128">
        <v>0</v>
      </c>
      <c r="D18" s="128">
        <v>0</v>
      </c>
    </row>
    <row r="19" spans="1:4">
      <c r="A19" s="37" t="s">
        <v>358</v>
      </c>
      <c r="B19" s="132">
        <v>0</v>
      </c>
      <c r="C19" s="128">
        <v>0</v>
      </c>
      <c r="D19" s="133">
        <v>0</v>
      </c>
    </row>
    <row r="20" spans="1:4">
      <c r="A20" s="129"/>
      <c r="B20" s="130"/>
      <c r="C20" s="130"/>
      <c r="D20" s="130"/>
    </row>
    <row r="21" spans="1:4">
      <c r="A21" s="39" t="s">
        <v>359</v>
      </c>
      <c r="B21" s="127">
        <f>B8-B13+B17</f>
        <v>0</v>
      </c>
      <c r="C21" s="127">
        <f>C8-C13+C17</f>
        <v>223046.14000000013</v>
      </c>
      <c r="D21" s="127">
        <f>D8-D13+D17</f>
        <v>223046.14000000013</v>
      </c>
    </row>
    <row r="22" spans="1:4">
      <c r="A22" s="39"/>
      <c r="B22" s="130"/>
      <c r="C22" s="130"/>
      <c r="D22" s="130"/>
    </row>
    <row r="23" spans="1:4">
      <c r="A23" s="39" t="s">
        <v>360</v>
      </c>
      <c r="B23" s="127">
        <f>B21-B11</f>
        <v>0</v>
      </c>
      <c r="C23" s="127">
        <f>C21-C11</f>
        <v>223046.14000000013</v>
      </c>
      <c r="D23" s="127">
        <f>D21-D11</f>
        <v>223046.14000000013</v>
      </c>
    </row>
    <row r="24" spans="1:4">
      <c r="A24" s="39"/>
      <c r="B24" s="134"/>
      <c r="C24" s="134"/>
      <c r="D24" s="134"/>
    </row>
    <row r="25" spans="1:4">
      <c r="A25" s="135" t="s">
        <v>361</v>
      </c>
      <c r="B25" s="127">
        <f>B23-B17</f>
        <v>0</v>
      </c>
      <c r="C25" s="127">
        <f>C23-C17</f>
        <v>223046.14000000013</v>
      </c>
      <c r="D25" s="127">
        <f>D23-D17</f>
        <v>223046.14000000013</v>
      </c>
    </row>
    <row r="26" spans="1:4">
      <c r="A26" s="136"/>
      <c r="B26" s="137"/>
      <c r="C26" s="137"/>
      <c r="D26" s="137"/>
    </row>
    <row r="27" spans="1:4">
      <c r="A27" s="138"/>
    </row>
    <row r="28" spans="1:4">
      <c r="A28" s="126" t="s">
        <v>362</v>
      </c>
      <c r="B28" s="91" t="s">
        <v>363</v>
      </c>
      <c r="C28" s="91" t="s">
        <v>10</v>
      </c>
      <c r="D28" s="91" t="s">
        <v>92</v>
      </c>
    </row>
    <row r="29" spans="1:4">
      <c r="A29" s="39" t="s">
        <v>364</v>
      </c>
      <c r="B29" s="84">
        <f>SUM(B30:B31)</f>
        <v>0</v>
      </c>
      <c r="C29" s="84">
        <f>SUM(C30:C31)</f>
        <v>0</v>
      </c>
      <c r="D29" s="84">
        <f>SUM(D30:D31)</f>
        <v>0</v>
      </c>
    </row>
    <row r="30" spans="1:4">
      <c r="A30" s="37" t="s">
        <v>365</v>
      </c>
      <c r="B30" s="94">
        <v>0</v>
      </c>
      <c r="C30" s="94">
        <v>0</v>
      </c>
      <c r="D30" s="94">
        <v>0</v>
      </c>
    </row>
    <row r="31" spans="1:4">
      <c r="A31" s="37" t="s">
        <v>366</v>
      </c>
      <c r="B31" s="94">
        <v>0</v>
      </c>
      <c r="C31" s="94">
        <v>0</v>
      </c>
      <c r="D31" s="94">
        <v>0</v>
      </c>
    </row>
    <row r="32" spans="1:4">
      <c r="A32" s="38"/>
      <c r="B32" s="83"/>
      <c r="C32" s="83"/>
      <c r="D32" s="83"/>
    </row>
    <row r="33" spans="1:4">
      <c r="A33" s="39" t="s">
        <v>367</v>
      </c>
      <c r="B33" s="84">
        <f>B25+B29</f>
        <v>0</v>
      </c>
      <c r="C33" s="84">
        <f>C25+C29</f>
        <v>223046.14000000013</v>
      </c>
      <c r="D33" s="84">
        <f>D25+D29</f>
        <v>223046.14000000013</v>
      </c>
    </row>
    <row r="34" spans="1:4">
      <c r="A34" s="29"/>
      <c r="B34" s="139"/>
      <c r="C34" s="139"/>
      <c r="D34" s="139"/>
    </row>
    <row r="35" spans="1:4">
      <c r="A35" s="138"/>
    </row>
    <row r="36" spans="1:4" ht="30">
      <c r="A36" s="126" t="s">
        <v>362</v>
      </c>
      <c r="B36" s="91" t="s">
        <v>368</v>
      </c>
      <c r="C36" s="91" t="s">
        <v>10</v>
      </c>
      <c r="D36" s="91" t="s">
        <v>348</v>
      </c>
    </row>
    <row r="37" spans="1:4">
      <c r="A37" s="39" t="s">
        <v>369</v>
      </c>
      <c r="B37" s="84">
        <f>SUM(B38:B39)</f>
        <v>0</v>
      </c>
      <c r="C37" s="84">
        <f>SUM(C38:C39)</f>
        <v>0</v>
      </c>
      <c r="D37" s="84">
        <f>SUM(D38:D39)</f>
        <v>0</v>
      </c>
    </row>
    <row r="38" spans="1:4">
      <c r="A38" s="37" t="s">
        <v>370</v>
      </c>
      <c r="B38" s="82"/>
      <c r="C38" s="82"/>
      <c r="D38" s="82"/>
    </row>
    <row r="39" spans="1:4">
      <c r="A39" s="37" t="s">
        <v>371</v>
      </c>
      <c r="B39" s="82"/>
      <c r="C39" s="82"/>
      <c r="D39" s="82"/>
    </row>
    <row r="40" spans="1:4">
      <c r="A40" s="39" t="s">
        <v>372</v>
      </c>
      <c r="B40" s="84">
        <f>SUM(B41:B42)</f>
        <v>0</v>
      </c>
      <c r="C40" s="84">
        <f>SUM(C41:C42)</f>
        <v>0</v>
      </c>
      <c r="D40" s="84">
        <f>SUM(D41:D42)</f>
        <v>0</v>
      </c>
    </row>
    <row r="41" spans="1:4">
      <c r="A41" s="37" t="s">
        <v>373</v>
      </c>
      <c r="B41" s="94">
        <v>0</v>
      </c>
      <c r="C41" s="94">
        <v>0</v>
      </c>
      <c r="D41" s="94">
        <v>0</v>
      </c>
    </row>
    <row r="42" spans="1:4">
      <c r="A42" s="37" t="s">
        <v>374</v>
      </c>
      <c r="B42" s="94">
        <v>0</v>
      </c>
      <c r="C42" s="94">
        <v>0</v>
      </c>
      <c r="D42" s="94">
        <v>0</v>
      </c>
    </row>
    <row r="43" spans="1:4">
      <c r="A43" s="38"/>
      <c r="B43" s="83"/>
      <c r="C43" s="83"/>
      <c r="D43" s="83"/>
    </row>
    <row r="44" spans="1:4">
      <c r="A44" s="39" t="s">
        <v>375</v>
      </c>
      <c r="B44" s="84">
        <f>B37-B40</f>
        <v>0</v>
      </c>
      <c r="C44" s="84">
        <f>C37-C40</f>
        <v>0</v>
      </c>
      <c r="D44" s="84">
        <f>D37-D40</f>
        <v>0</v>
      </c>
    </row>
    <row r="45" spans="1:4">
      <c r="A45" s="140"/>
      <c r="B45" s="141"/>
      <c r="C45" s="141"/>
      <c r="D45" s="141"/>
    </row>
    <row r="47" spans="1:4" ht="30">
      <c r="A47" s="126" t="s">
        <v>362</v>
      </c>
      <c r="B47" s="91" t="s">
        <v>368</v>
      </c>
      <c r="C47" s="91" t="s">
        <v>10</v>
      </c>
      <c r="D47" s="91" t="s">
        <v>348</v>
      </c>
    </row>
    <row r="48" spans="1:4">
      <c r="A48" s="142" t="s">
        <v>376</v>
      </c>
      <c r="B48" s="143">
        <v>3729925.96</v>
      </c>
      <c r="C48" s="143">
        <v>3729925.92</v>
      </c>
      <c r="D48" s="143">
        <v>3729925.92</v>
      </c>
    </row>
    <row r="49" spans="1:4">
      <c r="A49" s="144" t="s">
        <v>377</v>
      </c>
      <c r="B49" s="84">
        <f>B50-B51</f>
        <v>0</v>
      </c>
      <c r="C49" s="84">
        <f>C50-C51</f>
        <v>0</v>
      </c>
      <c r="D49" s="84">
        <f>D50-D51</f>
        <v>0</v>
      </c>
    </row>
    <row r="50" spans="1:4">
      <c r="A50" s="145" t="s">
        <v>370</v>
      </c>
      <c r="B50" s="82"/>
      <c r="C50" s="82"/>
      <c r="D50" s="82"/>
    </row>
    <row r="51" spans="1:4">
      <c r="A51" s="145" t="s">
        <v>373</v>
      </c>
      <c r="B51" s="94">
        <v>0</v>
      </c>
      <c r="C51" s="94">
        <v>0</v>
      </c>
      <c r="D51" s="94">
        <v>0</v>
      </c>
    </row>
    <row r="52" spans="1:4">
      <c r="A52" s="38"/>
      <c r="B52" s="83"/>
      <c r="C52" s="83"/>
      <c r="D52" s="83"/>
    </row>
    <row r="53" spans="1:4">
      <c r="A53" s="37" t="s">
        <v>354</v>
      </c>
      <c r="B53" s="94">
        <v>3729925.96</v>
      </c>
      <c r="C53" s="94">
        <v>3506879.78</v>
      </c>
      <c r="D53" s="94">
        <v>3506879.78</v>
      </c>
    </row>
    <row r="54" spans="1:4">
      <c r="A54" s="38"/>
      <c r="B54" s="83"/>
      <c r="C54" s="83"/>
      <c r="D54" s="83"/>
    </row>
    <row r="55" spans="1:4">
      <c r="A55" s="37" t="s">
        <v>357</v>
      </c>
      <c r="B55" s="146"/>
      <c r="C55" s="94">
        <v>0</v>
      </c>
      <c r="D55" s="94">
        <v>0</v>
      </c>
    </row>
    <row r="56" spans="1:4">
      <c r="A56" s="38"/>
      <c r="B56" s="83"/>
      <c r="C56" s="83"/>
      <c r="D56" s="83"/>
    </row>
    <row r="57" spans="1:4" ht="30">
      <c r="A57" s="135" t="s">
        <v>378</v>
      </c>
      <c r="B57" s="84">
        <f>B48+B49-B53-B55</f>
        <v>0</v>
      </c>
      <c r="C57" s="84">
        <f>C48+C49-C53+C55</f>
        <v>223046.14000000013</v>
      </c>
      <c r="D57" s="84">
        <f>D48+D49-D53+D55</f>
        <v>223046.14000000013</v>
      </c>
    </row>
    <row r="58" spans="1:4">
      <c r="A58" s="147"/>
      <c r="B58" s="148"/>
      <c r="C58" s="148"/>
      <c r="D58" s="148"/>
    </row>
    <row r="59" spans="1:4">
      <c r="A59" s="135" t="s">
        <v>379</v>
      </c>
      <c r="B59" s="84">
        <f>B57-B49</f>
        <v>0</v>
      </c>
      <c r="C59" s="84">
        <f>C57-C49</f>
        <v>223046.14000000013</v>
      </c>
      <c r="D59" s="84">
        <f>D57-D49</f>
        <v>223046.14000000013</v>
      </c>
    </row>
    <row r="60" spans="1:4">
      <c r="A60" s="29"/>
      <c r="B60" s="141"/>
      <c r="C60" s="141"/>
      <c r="D60" s="141"/>
    </row>
    <row r="62" spans="1:4" ht="30">
      <c r="A62" s="126" t="s">
        <v>362</v>
      </c>
      <c r="B62" s="91" t="s">
        <v>368</v>
      </c>
      <c r="C62" s="91" t="s">
        <v>10</v>
      </c>
      <c r="D62" s="91" t="s">
        <v>348</v>
      </c>
    </row>
    <row r="63" spans="1:4">
      <c r="A63" s="142" t="s">
        <v>351</v>
      </c>
      <c r="B63" s="149">
        <v>0</v>
      </c>
      <c r="C63" s="149">
        <v>0</v>
      </c>
      <c r="D63" s="149">
        <v>0</v>
      </c>
    </row>
    <row r="64" spans="1:4" ht="30">
      <c r="A64" s="144" t="s">
        <v>380</v>
      </c>
      <c r="B64" s="127">
        <f>B65-B66</f>
        <v>0</v>
      </c>
      <c r="C64" s="127">
        <f>C65-C66</f>
        <v>0</v>
      </c>
      <c r="D64" s="127">
        <f>D65-D66</f>
        <v>0</v>
      </c>
    </row>
    <row r="65" spans="1:4">
      <c r="A65" s="145" t="s">
        <v>371</v>
      </c>
      <c r="B65" s="150"/>
      <c r="C65" s="150"/>
      <c r="D65" s="150"/>
    </row>
    <row r="66" spans="1:4">
      <c r="A66" s="145" t="s">
        <v>374</v>
      </c>
      <c r="B66" s="128">
        <v>0</v>
      </c>
      <c r="C66" s="128">
        <v>0</v>
      </c>
      <c r="D66" s="128">
        <v>0</v>
      </c>
    </row>
    <row r="67" spans="1:4">
      <c r="A67" s="38"/>
      <c r="B67" s="130"/>
      <c r="C67" s="130"/>
      <c r="D67" s="130"/>
    </row>
    <row r="68" spans="1:4">
      <c r="A68" s="37" t="s">
        <v>381</v>
      </c>
      <c r="B68" s="128">
        <v>0</v>
      </c>
      <c r="C68" s="128">
        <v>0</v>
      </c>
      <c r="D68" s="128">
        <v>0</v>
      </c>
    </row>
    <row r="69" spans="1:4">
      <c r="A69" s="38"/>
      <c r="B69" s="130"/>
      <c r="C69" s="130"/>
      <c r="D69" s="130"/>
    </row>
    <row r="70" spans="1:4">
      <c r="A70" s="37" t="s">
        <v>358</v>
      </c>
      <c r="B70" s="151">
        <v>0</v>
      </c>
      <c r="C70" s="128">
        <v>0</v>
      </c>
      <c r="D70" s="128">
        <v>0</v>
      </c>
    </row>
    <row r="71" spans="1:4">
      <c r="A71" s="38"/>
      <c r="B71" s="130"/>
      <c r="C71" s="130"/>
      <c r="D71" s="130"/>
    </row>
    <row r="72" spans="1:4" ht="30">
      <c r="A72" s="135" t="s">
        <v>382</v>
      </c>
      <c r="B72" s="127">
        <f>B63+B64-B68+B70</f>
        <v>0</v>
      </c>
      <c r="C72" s="127">
        <f>C63+C64-C68+C70</f>
        <v>0</v>
      </c>
      <c r="D72" s="127">
        <f>D63+D64-D68+D70</f>
        <v>0</v>
      </c>
    </row>
    <row r="73" spans="1:4">
      <c r="A73" s="38"/>
      <c r="B73" s="130"/>
      <c r="C73" s="130"/>
      <c r="D73" s="130"/>
    </row>
    <row r="74" spans="1:4">
      <c r="A74" s="135" t="s">
        <v>383</v>
      </c>
      <c r="B74" s="127">
        <f>B72-B64</f>
        <v>0</v>
      </c>
      <c r="C74" s="127">
        <f>C72-C64</f>
        <v>0</v>
      </c>
      <c r="D74" s="127">
        <f>D72-D64</f>
        <v>0</v>
      </c>
    </row>
    <row r="75" spans="1:4">
      <c r="A75" s="29"/>
      <c r="B75" s="152"/>
      <c r="C75" s="152"/>
      <c r="D75" s="152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40" sqref="A40"/>
    </sheetView>
  </sheetViews>
  <sheetFormatPr baseColWidth="10" defaultColWidth="14.7109375" defaultRowHeight="15" zeroHeight="1"/>
  <cols>
    <col min="1" max="1" width="78" style="153" customWidth="1"/>
    <col min="2" max="2" width="19.5703125" style="19" customWidth="1"/>
    <col min="3" max="3" width="18.28515625" style="19" customWidth="1"/>
    <col min="4" max="4" width="75.5703125" style="153" customWidth="1"/>
    <col min="5" max="5" width="20" style="19" customWidth="1"/>
    <col min="6" max="6" width="20.7109375" style="19" customWidth="1"/>
    <col min="7" max="16384" width="14.7109375" style="19"/>
  </cols>
  <sheetData>
    <row r="1" spans="1:6" s="138" customFormat="1" ht="37.5" customHeight="1">
      <c r="A1" s="124" t="s">
        <v>504</v>
      </c>
      <c r="B1" s="124"/>
      <c r="C1" s="124"/>
      <c r="D1" s="124"/>
      <c r="E1" s="124"/>
      <c r="F1" s="124"/>
    </row>
    <row r="2" spans="1:6">
      <c r="A2" s="112" t="s">
        <v>343</v>
      </c>
      <c r="B2" s="113"/>
      <c r="C2" s="113"/>
      <c r="D2" s="113"/>
      <c r="E2" s="113"/>
      <c r="F2" s="114"/>
    </row>
    <row r="3" spans="1:6">
      <c r="A3" s="115" t="s">
        <v>503</v>
      </c>
      <c r="B3" s="116"/>
      <c r="C3" s="116"/>
      <c r="D3" s="116"/>
      <c r="E3" s="116"/>
      <c r="F3" s="117"/>
    </row>
    <row r="4" spans="1:6">
      <c r="A4" s="118" t="s">
        <v>502</v>
      </c>
      <c r="B4" s="119"/>
      <c r="C4" s="119"/>
      <c r="D4" s="119"/>
      <c r="E4" s="119"/>
      <c r="F4" s="120"/>
    </row>
    <row r="5" spans="1:6">
      <c r="A5" s="105" t="s">
        <v>3</v>
      </c>
      <c r="B5" s="106"/>
      <c r="C5" s="106"/>
      <c r="D5" s="106"/>
      <c r="E5" s="106"/>
      <c r="F5" s="107"/>
    </row>
    <row r="6" spans="1:6" s="179" customFormat="1">
      <c r="A6" s="183" t="s">
        <v>501</v>
      </c>
      <c r="B6" s="181">
        <v>2022</v>
      </c>
      <c r="C6" s="180">
        <v>2021</v>
      </c>
      <c r="D6" s="182" t="s">
        <v>4</v>
      </c>
      <c r="E6" s="181">
        <v>2022</v>
      </c>
      <c r="F6" s="180">
        <v>2021</v>
      </c>
    </row>
    <row r="7" spans="1:6">
      <c r="A7" s="178" t="s">
        <v>500</v>
      </c>
      <c r="B7" s="176"/>
      <c r="C7" s="176"/>
      <c r="D7" s="177" t="s">
        <v>499</v>
      </c>
      <c r="E7" s="176"/>
      <c r="F7" s="176"/>
    </row>
    <row r="8" spans="1:6">
      <c r="A8" s="171" t="s">
        <v>498</v>
      </c>
      <c r="B8" s="38"/>
      <c r="C8" s="38"/>
      <c r="D8" s="175" t="s">
        <v>497</v>
      </c>
      <c r="E8" s="38"/>
      <c r="F8" s="38"/>
    </row>
    <row r="9" spans="1:6">
      <c r="A9" s="129" t="s">
        <v>496</v>
      </c>
      <c r="B9" s="165">
        <f>SUM(B10:B16)</f>
        <v>645541.93999999994</v>
      </c>
      <c r="C9" s="165">
        <f>SUM(C10:C16)</f>
        <v>463105.07</v>
      </c>
      <c r="D9" s="164" t="s">
        <v>495</v>
      </c>
      <c r="E9" s="165">
        <f>SUM(E10:E18)</f>
        <v>-33820.6</v>
      </c>
      <c r="F9" s="165">
        <f>SUM(F10:F18)</f>
        <v>-64107.73</v>
      </c>
    </row>
    <row r="10" spans="1:6">
      <c r="A10" s="174" t="s">
        <v>494</v>
      </c>
      <c r="B10" s="165"/>
      <c r="C10" s="165"/>
      <c r="D10" s="172" t="s">
        <v>493</v>
      </c>
      <c r="E10" s="165"/>
      <c r="F10" s="165"/>
    </row>
    <row r="11" spans="1:6">
      <c r="A11" s="174" t="s">
        <v>492</v>
      </c>
      <c r="B11" s="165"/>
      <c r="C11" s="165"/>
      <c r="D11" s="172" t="s">
        <v>491</v>
      </c>
      <c r="E11" s="163">
        <v>0</v>
      </c>
      <c r="F11" s="163">
        <v>0</v>
      </c>
    </row>
    <row r="12" spans="1:6">
      <c r="A12" s="174" t="s">
        <v>490</v>
      </c>
      <c r="B12" s="163">
        <v>645541.93999999994</v>
      </c>
      <c r="C12" s="163">
        <v>463105.07</v>
      </c>
      <c r="D12" s="172" t="s">
        <v>489</v>
      </c>
      <c r="E12" s="165"/>
      <c r="F12" s="165"/>
    </row>
    <row r="13" spans="1:6">
      <c r="A13" s="174" t="s">
        <v>488</v>
      </c>
      <c r="B13" s="165"/>
      <c r="C13" s="165"/>
      <c r="D13" s="172" t="s">
        <v>487</v>
      </c>
      <c r="E13" s="165"/>
      <c r="F13" s="165"/>
    </row>
    <row r="14" spans="1:6">
      <c r="A14" s="174" t="s">
        <v>486</v>
      </c>
      <c r="B14" s="165"/>
      <c r="C14" s="165"/>
      <c r="D14" s="172" t="s">
        <v>485</v>
      </c>
      <c r="E14" s="165"/>
      <c r="F14" s="165"/>
    </row>
    <row r="15" spans="1:6">
      <c r="A15" s="174" t="s">
        <v>484</v>
      </c>
      <c r="B15" s="165"/>
      <c r="C15" s="165"/>
      <c r="D15" s="172" t="s">
        <v>483</v>
      </c>
      <c r="E15" s="165"/>
      <c r="F15" s="165"/>
    </row>
    <row r="16" spans="1:6">
      <c r="A16" s="174" t="s">
        <v>482</v>
      </c>
      <c r="B16" s="165"/>
      <c r="C16" s="165"/>
      <c r="D16" s="172" t="s">
        <v>481</v>
      </c>
      <c r="E16" s="163">
        <v>-41824.6</v>
      </c>
      <c r="F16" s="163">
        <v>-64107.73</v>
      </c>
    </row>
    <row r="17" spans="1:6">
      <c r="A17" s="129" t="s">
        <v>480</v>
      </c>
      <c r="B17" s="165">
        <f>SUM(B18:B24)</f>
        <v>74489</v>
      </c>
      <c r="C17" s="165">
        <f>SUM(C18:C24)</f>
        <v>68489</v>
      </c>
      <c r="D17" s="172" t="s">
        <v>479</v>
      </c>
      <c r="E17" s="165"/>
      <c r="F17" s="165"/>
    </row>
    <row r="18" spans="1:6">
      <c r="A18" s="173" t="s">
        <v>478</v>
      </c>
      <c r="B18" s="165"/>
      <c r="C18" s="165"/>
      <c r="D18" s="172" t="s">
        <v>477</v>
      </c>
      <c r="E18" s="163">
        <v>8004</v>
      </c>
      <c r="F18" s="163">
        <v>0</v>
      </c>
    </row>
    <row r="19" spans="1:6">
      <c r="A19" s="173" t="s">
        <v>476</v>
      </c>
      <c r="B19" s="163">
        <v>68489</v>
      </c>
      <c r="C19" s="163">
        <v>68489</v>
      </c>
      <c r="D19" s="164" t="s">
        <v>475</v>
      </c>
      <c r="E19" s="165">
        <f>SUM(E20:E22)</f>
        <v>0</v>
      </c>
      <c r="F19" s="165">
        <f>SUM(F20:F22)</f>
        <v>0</v>
      </c>
    </row>
    <row r="20" spans="1:6">
      <c r="A20" s="173" t="s">
        <v>474</v>
      </c>
      <c r="B20" s="163">
        <v>0</v>
      </c>
      <c r="C20" s="163">
        <v>0</v>
      </c>
      <c r="D20" s="172" t="s">
        <v>473</v>
      </c>
      <c r="E20" s="163">
        <v>0</v>
      </c>
      <c r="F20" s="163">
        <v>0</v>
      </c>
    </row>
    <row r="21" spans="1:6">
      <c r="A21" s="173" t="s">
        <v>472</v>
      </c>
      <c r="B21" s="165"/>
      <c r="C21" s="165"/>
      <c r="D21" s="172" t="s">
        <v>471</v>
      </c>
      <c r="E21" s="163">
        <v>0</v>
      </c>
      <c r="F21" s="163">
        <v>0</v>
      </c>
    </row>
    <row r="22" spans="1:6">
      <c r="A22" s="173" t="s">
        <v>470</v>
      </c>
      <c r="B22" s="163">
        <v>6000</v>
      </c>
      <c r="C22" s="163">
        <v>0</v>
      </c>
      <c r="D22" s="172" t="s">
        <v>469</v>
      </c>
      <c r="E22" s="163">
        <v>0</v>
      </c>
      <c r="F22" s="163">
        <v>0</v>
      </c>
    </row>
    <row r="23" spans="1:6">
      <c r="A23" s="173" t="s">
        <v>468</v>
      </c>
      <c r="B23" s="165"/>
      <c r="C23" s="165"/>
      <c r="D23" s="164" t="s">
        <v>467</v>
      </c>
      <c r="E23" s="165">
        <f>E24+E25</f>
        <v>0</v>
      </c>
      <c r="F23" s="165">
        <f>F24+F25</f>
        <v>0</v>
      </c>
    </row>
    <row r="24" spans="1:6">
      <c r="A24" s="173" t="s">
        <v>466</v>
      </c>
      <c r="B24" s="163">
        <v>0</v>
      </c>
      <c r="C24" s="163">
        <v>0</v>
      </c>
      <c r="D24" s="172" t="s">
        <v>465</v>
      </c>
      <c r="E24" s="163">
        <v>0</v>
      </c>
      <c r="F24" s="163">
        <v>0</v>
      </c>
    </row>
    <row r="25" spans="1:6">
      <c r="A25" s="129" t="s">
        <v>464</v>
      </c>
      <c r="B25" s="165">
        <f>SUM(B26:B30)</f>
        <v>0</v>
      </c>
      <c r="C25" s="165">
        <f>SUM(C26:C30)</f>
        <v>0</v>
      </c>
      <c r="D25" s="172" t="s">
        <v>463</v>
      </c>
      <c r="E25" s="163">
        <v>0</v>
      </c>
      <c r="F25" s="163">
        <v>0</v>
      </c>
    </row>
    <row r="26" spans="1:6">
      <c r="A26" s="173" t="s">
        <v>462</v>
      </c>
      <c r="B26" s="165"/>
      <c r="C26" s="165"/>
      <c r="D26" s="164" t="s">
        <v>461</v>
      </c>
      <c r="E26" s="163">
        <v>0</v>
      </c>
      <c r="F26" s="163">
        <v>0</v>
      </c>
    </row>
    <row r="27" spans="1:6">
      <c r="A27" s="173" t="s">
        <v>460</v>
      </c>
      <c r="B27" s="165"/>
      <c r="C27" s="165"/>
      <c r="D27" s="164" t="s">
        <v>459</v>
      </c>
      <c r="E27" s="165">
        <f>SUM(E28:E30)</f>
        <v>0</v>
      </c>
      <c r="F27" s="165">
        <f>SUM(F28:F30)</f>
        <v>0</v>
      </c>
    </row>
    <row r="28" spans="1:6">
      <c r="A28" s="173" t="s">
        <v>458</v>
      </c>
      <c r="B28" s="165"/>
      <c r="C28" s="165"/>
      <c r="D28" s="172" t="s">
        <v>457</v>
      </c>
      <c r="E28" s="163">
        <v>0</v>
      </c>
      <c r="F28" s="163">
        <v>0</v>
      </c>
    </row>
    <row r="29" spans="1:6">
      <c r="A29" s="173" t="s">
        <v>456</v>
      </c>
      <c r="B29" s="165"/>
      <c r="C29" s="165"/>
      <c r="D29" s="172" t="s">
        <v>455</v>
      </c>
      <c r="E29" s="163">
        <v>0</v>
      </c>
      <c r="F29" s="163">
        <v>0</v>
      </c>
    </row>
    <row r="30" spans="1:6">
      <c r="A30" s="173" t="s">
        <v>454</v>
      </c>
      <c r="B30" s="165"/>
      <c r="C30" s="165"/>
      <c r="D30" s="172" t="s">
        <v>453</v>
      </c>
      <c r="E30" s="163">
        <v>0</v>
      </c>
      <c r="F30" s="163">
        <v>0</v>
      </c>
    </row>
    <row r="31" spans="1:6">
      <c r="A31" s="129" t="s">
        <v>452</v>
      </c>
      <c r="B31" s="165">
        <f>SUM(B32:B36)</f>
        <v>0</v>
      </c>
      <c r="C31" s="165">
        <f>SUM(C32:C36)</f>
        <v>0</v>
      </c>
      <c r="D31" s="164" t="s">
        <v>451</v>
      </c>
      <c r="E31" s="165">
        <f>SUM(E32:E37)</f>
        <v>0</v>
      </c>
      <c r="F31" s="165">
        <f>SUM(F32:F37)</f>
        <v>0</v>
      </c>
    </row>
    <row r="32" spans="1:6">
      <c r="A32" s="173" t="s">
        <v>450</v>
      </c>
      <c r="B32" s="163">
        <v>0</v>
      </c>
      <c r="C32" s="163">
        <v>0</v>
      </c>
      <c r="D32" s="172" t="s">
        <v>449</v>
      </c>
      <c r="E32" s="165"/>
      <c r="F32" s="165"/>
    </row>
    <row r="33" spans="1:6">
      <c r="A33" s="173" t="s">
        <v>448</v>
      </c>
      <c r="B33" s="165"/>
      <c r="C33" s="165"/>
      <c r="D33" s="172" t="s">
        <v>447</v>
      </c>
      <c r="E33" s="165"/>
      <c r="F33" s="165"/>
    </row>
    <row r="34" spans="1:6">
      <c r="A34" s="173" t="s">
        <v>446</v>
      </c>
      <c r="B34" s="165"/>
      <c r="C34" s="165"/>
      <c r="D34" s="172" t="s">
        <v>445</v>
      </c>
      <c r="E34" s="165"/>
      <c r="F34" s="165"/>
    </row>
    <row r="35" spans="1:6">
      <c r="A35" s="173" t="s">
        <v>444</v>
      </c>
      <c r="B35" s="165"/>
      <c r="C35" s="165"/>
      <c r="D35" s="172" t="s">
        <v>443</v>
      </c>
      <c r="E35" s="165"/>
      <c r="F35" s="165"/>
    </row>
    <row r="36" spans="1:6">
      <c r="A36" s="173" t="s">
        <v>442</v>
      </c>
      <c r="B36" s="165"/>
      <c r="C36" s="165"/>
      <c r="D36" s="172" t="s">
        <v>441</v>
      </c>
      <c r="E36" s="165"/>
      <c r="F36" s="165"/>
    </row>
    <row r="37" spans="1:6">
      <c r="A37" s="129" t="s">
        <v>440</v>
      </c>
      <c r="B37" s="163">
        <v>0</v>
      </c>
      <c r="C37" s="163">
        <v>0</v>
      </c>
      <c r="D37" s="172" t="s">
        <v>439</v>
      </c>
      <c r="E37" s="165"/>
      <c r="F37" s="165"/>
    </row>
    <row r="38" spans="1:6">
      <c r="A38" s="129" t="s">
        <v>438</v>
      </c>
      <c r="B38" s="165">
        <f>SUM(B39:B40)</f>
        <v>0</v>
      </c>
      <c r="C38" s="165">
        <f>SUM(C39:C40)</f>
        <v>0</v>
      </c>
      <c r="D38" s="164" t="s">
        <v>437</v>
      </c>
      <c r="E38" s="165">
        <f>SUM(E39:E41)</f>
        <v>0</v>
      </c>
      <c r="F38" s="165">
        <f>SUM(F39:F41)</f>
        <v>0</v>
      </c>
    </row>
    <row r="39" spans="1:6">
      <c r="A39" s="173" t="s">
        <v>436</v>
      </c>
      <c r="B39" s="163">
        <v>0</v>
      </c>
      <c r="C39" s="163">
        <v>0</v>
      </c>
      <c r="D39" s="172" t="s">
        <v>435</v>
      </c>
      <c r="E39" s="163">
        <v>0</v>
      </c>
      <c r="F39" s="163">
        <v>0</v>
      </c>
    </row>
    <row r="40" spans="1:6">
      <c r="A40" s="173" t="s">
        <v>434</v>
      </c>
      <c r="B40" s="163">
        <v>0</v>
      </c>
      <c r="C40" s="163">
        <v>0</v>
      </c>
      <c r="D40" s="172" t="s">
        <v>433</v>
      </c>
      <c r="E40" s="163">
        <v>0</v>
      </c>
      <c r="F40" s="163">
        <v>0</v>
      </c>
    </row>
    <row r="41" spans="1:6">
      <c r="A41" s="129" t="s">
        <v>432</v>
      </c>
      <c r="B41" s="165">
        <f>SUM(B42:B45)</f>
        <v>0</v>
      </c>
      <c r="C41" s="165">
        <f>SUM(C42:C45)</f>
        <v>0</v>
      </c>
      <c r="D41" s="172" t="s">
        <v>431</v>
      </c>
      <c r="E41" s="163">
        <v>0</v>
      </c>
      <c r="F41" s="163">
        <v>0</v>
      </c>
    </row>
    <row r="42" spans="1:6">
      <c r="A42" s="173" t="s">
        <v>430</v>
      </c>
      <c r="B42" s="165"/>
      <c r="C42" s="165"/>
      <c r="D42" s="164" t="s">
        <v>429</v>
      </c>
      <c r="E42" s="165">
        <f>SUM(E43:E45)</f>
        <v>0</v>
      </c>
      <c r="F42" s="165">
        <f>SUM(F43:F45)</f>
        <v>0</v>
      </c>
    </row>
    <row r="43" spans="1:6">
      <c r="A43" s="173" t="s">
        <v>428</v>
      </c>
      <c r="B43" s="165"/>
      <c r="C43" s="165"/>
      <c r="D43" s="172" t="s">
        <v>427</v>
      </c>
      <c r="E43" s="163">
        <v>0</v>
      </c>
      <c r="F43" s="163">
        <v>0</v>
      </c>
    </row>
    <row r="44" spans="1:6">
      <c r="A44" s="173" t="s">
        <v>426</v>
      </c>
      <c r="B44" s="165"/>
      <c r="C44" s="165"/>
      <c r="D44" s="172" t="s">
        <v>425</v>
      </c>
      <c r="E44" s="163">
        <v>0</v>
      </c>
      <c r="F44" s="163">
        <v>0</v>
      </c>
    </row>
    <row r="45" spans="1:6">
      <c r="A45" s="173" t="s">
        <v>424</v>
      </c>
      <c r="B45" s="165"/>
      <c r="C45" s="165"/>
      <c r="D45" s="172" t="s">
        <v>423</v>
      </c>
      <c r="E45" s="163">
        <v>0</v>
      </c>
      <c r="F45" s="163">
        <v>0</v>
      </c>
    </row>
    <row r="46" spans="1:6">
      <c r="A46" s="38"/>
      <c r="B46" s="161"/>
      <c r="C46" s="161"/>
      <c r="D46" s="162"/>
      <c r="E46" s="161"/>
      <c r="F46" s="161"/>
    </row>
    <row r="47" spans="1:6">
      <c r="A47" s="39" t="s">
        <v>422</v>
      </c>
      <c r="B47" s="157">
        <f>B9+B17+B25+B31+B37+B38+B41</f>
        <v>720030.94</v>
      </c>
      <c r="C47" s="157">
        <f>C9+C17+C25+C31+C37+C38+C41</f>
        <v>531594.07000000007</v>
      </c>
      <c r="D47" s="158" t="s">
        <v>421</v>
      </c>
      <c r="E47" s="157">
        <f>E9+E19+E23+E26+E27+E31+E38+E42</f>
        <v>-33820.6</v>
      </c>
      <c r="F47" s="157">
        <f>F9+F19+F23+F26+F27+F31+F38+F42</f>
        <v>-64107.73</v>
      </c>
    </row>
    <row r="48" spans="1:6">
      <c r="A48" s="38"/>
      <c r="B48" s="161"/>
      <c r="C48" s="161"/>
      <c r="D48" s="162"/>
      <c r="E48" s="161"/>
      <c r="F48" s="161"/>
    </row>
    <row r="49" spans="1:6">
      <c r="A49" s="171" t="s">
        <v>420</v>
      </c>
      <c r="B49" s="161"/>
      <c r="C49" s="161"/>
      <c r="D49" s="158" t="s">
        <v>419</v>
      </c>
      <c r="E49" s="161"/>
      <c r="F49" s="161"/>
    </row>
    <row r="50" spans="1:6">
      <c r="A50" s="129" t="s">
        <v>418</v>
      </c>
      <c r="B50" s="163">
        <v>0</v>
      </c>
      <c r="C50" s="163">
        <v>0</v>
      </c>
      <c r="D50" s="164" t="s">
        <v>417</v>
      </c>
      <c r="E50" s="163">
        <v>0</v>
      </c>
      <c r="F50" s="163">
        <v>0</v>
      </c>
    </row>
    <row r="51" spans="1:6">
      <c r="A51" s="129" t="s">
        <v>416</v>
      </c>
      <c r="B51" s="163">
        <v>0</v>
      </c>
      <c r="C51" s="163">
        <v>0</v>
      </c>
      <c r="D51" s="164" t="s">
        <v>415</v>
      </c>
      <c r="E51" s="163">
        <v>0</v>
      </c>
      <c r="F51" s="163">
        <v>0</v>
      </c>
    </row>
    <row r="52" spans="1:6">
      <c r="A52" s="129" t="s">
        <v>414</v>
      </c>
      <c r="B52" s="163">
        <v>0</v>
      </c>
      <c r="C52" s="163">
        <v>0</v>
      </c>
      <c r="D52" s="164" t="s">
        <v>413</v>
      </c>
      <c r="E52" s="163">
        <v>0</v>
      </c>
      <c r="F52" s="163">
        <v>0</v>
      </c>
    </row>
    <row r="53" spans="1:6">
      <c r="A53" s="129" t="s">
        <v>412</v>
      </c>
      <c r="B53" s="163">
        <v>110336.59</v>
      </c>
      <c r="C53" s="163">
        <v>102332.59</v>
      </c>
      <c r="D53" s="164" t="s">
        <v>411</v>
      </c>
      <c r="E53" s="163">
        <v>0</v>
      </c>
      <c r="F53" s="163">
        <v>0</v>
      </c>
    </row>
    <row r="54" spans="1:6">
      <c r="A54" s="129" t="s">
        <v>410</v>
      </c>
      <c r="B54" s="163">
        <v>1899.51</v>
      </c>
      <c r="C54" s="163">
        <v>1899.51</v>
      </c>
      <c r="D54" s="164" t="s">
        <v>409</v>
      </c>
      <c r="E54" s="163">
        <v>0</v>
      </c>
      <c r="F54" s="163">
        <v>0</v>
      </c>
    </row>
    <row r="55" spans="1:6">
      <c r="A55" s="129" t="s">
        <v>408</v>
      </c>
      <c r="B55" s="163">
        <v>-44065.56</v>
      </c>
      <c r="C55" s="163">
        <v>-29728.53</v>
      </c>
      <c r="D55" s="170" t="s">
        <v>407</v>
      </c>
      <c r="E55" s="163">
        <v>0</v>
      </c>
      <c r="F55" s="163">
        <v>0</v>
      </c>
    </row>
    <row r="56" spans="1:6">
      <c r="A56" s="129" t="s">
        <v>406</v>
      </c>
      <c r="B56" s="163">
        <v>0</v>
      </c>
      <c r="C56" s="163">
        <v>0</v>
      </c>
      <c r="D56" s="162"/>
      <c r="E56" s="161"/>
      <c r="F56" s="161"/>
    </row>
    <row r="57" spans="1:6">
      <c r="A57" s="129" t="s">
        <v>405</v>
      </c>
      <c r="B57" s="163">
        <v>0</v>
      </c>
      <c r="C57" s="163">
        <v>0</v>
      </c>
      <c r="D57" s="158" t="s">
        <v>404</v>
      </c>
      <c r="E57" s="157">
        <f>SUM(E50:E55)</f>
        <v>0</v>
      </c>
      <c r="F57" s="157">
        <f>SUM(F50:F55)</f>
        <v>0</v>
      </c>
    </row>
    <row r="58" spans="1:6">
      <c r="A58" s="129" t="s">
        <v>403</v>
      </c>
      <c r="B58" s="163">
        <v>0</v>
      </c>
      <c r="C58" s="163">
        <v>0</v>
      </c>
      <c r="D58" s="162"/>
      <c r="E58" s="161"/>
      <c r="F58" s="161"/>
    </row>
    <row r="59" spans="1:6">
      <c r="A59" s="38"/>
      <c r="B59" s="161"/>
      <c r="C59" s="161"/>
      <c r="D59" s="158" t="s">
        <v>402</v>
      </c>
      <c r="E59" s="157">
        <f>E47+E57</f>
        <v>-33820.6</v>
      </c>
      <c r="F59" s="157">
        <f>F47+F57</f>
        <v>-64107.73</v>
      </c>
    </row>
    <row r="60" spans="1:6">
      <c r="A60" s="39" t="s">
        <v>401</v>
      </c>
      <c r="B60" s="157">
        <f>SUM(B50:B58)</f>
        <v>68170.539999999994</v>
      </c>
      <c r="C60" s="157">
        <f>SUM(C50:C58)</f>
        <v>74503.569999999992</v>
      </c>
      <c r="D60" s="162"/>
      <c r="E60" s="161"/>
      <c r="F60" s="161"/>
    </row>
    <row r="61" spans="1:6">
      <c r="A61" s="38"/>
      <c r="B61" s="161"/>
      <c r="C61" s="161"/>
      <c r="D61" s="169" t="s">
        <v>400</v>
      </c>
      <c r="E61" s="161"/>
      <c r="F61" s="161"/>
    </row>
    <row r="62" spans="1:6">
      <c r="A62" s="39" t="s">
        <v>399</v>
      </c>
      <c r="B62" s="157">
        <f>SUM(B47+B60)</f>
        <v>788201.48</v>
      </c>
      <c r="C62" s="157">
        <f>SUM(C47+C60)</f>
        <v>606097.64</v>
      </c>
      <c r="D62" s="162"/>
      <c r="E62" s="161"/>
      <c r="F62" s="161"/>
    </row>
    <row r="63" spans="1:6">
      <c r="A63" s="38"/>
      <c r="B63" s="159"/>
      <c r="C63" s="159"/>
      <c r="D63" s="166" t="s">
        <v>398</v>
      </c>
      <c r="E63" s="165">
        <f>SUM(E64:E66)</f>
        <v>0</v>
      </c>
      <c r="F63" s="165">
        <f>SUM(F64:F66)</f>
        <v>0</v>
      </c>
    </row>
    <row r="64" spans="1:6">
      <c r="A64" s="38"/>
      <c r="B64" s="159"/>
      <c r="C64" s="159"/>
      <c r="D64" s="167" t="s">
        <v>397</v>
      </c>
      <c r="E64" s="163">
        <v>0</v>
      </c>
      <c r="F64" s="163">
        <v>0</v>
      </c>
    </row>
    <row r="65" spans="1:6">
      <c r="A65" s="38"/>
      <c r="B65" s="159"/>
      <c r="C65" s="159"/>
      <c r="D65" s="168" t="s">
        <v>396</v>
      </c>
      <c r="E65" s="163">
        <v>0</v>
      </c>
      <c r="F65" s="163">
        <v>0</v>
      </c>
    </row>
    <row r="66" spans="1:6">
      <c r="A66" s="38"/>
      <c r="B66" s="159"/>
      <c r="C66" s="159"/>
      <c r="D66" s="167" t="s">
        <v>395</v>
      </c>
      <c r="E66" s="163">
        <v>0</v>
      </c>
      <c r="F66" s="163">
        <v>0</v>
      </c>
    </row>
    <row r="67" spans="1:6">
      <c r="A67" s="38"/>
      <c r="B67" s="159"/>
      <c r="C67" s="159"/>
      <c r="D67" s="162"/>
      <c r="E67" s="161"/>
      <c r="F67" s="161"/>
    </row>
    <row r="68" spans="1:6">
      <c r="A68" s="38"/>
      <c r="B68" s="159"/>
      <c r="C68" s="159"/>
      <c r="D68" s="166" t="s">
        <v>394</v>
      </c>
      <c r="E68" s="165">
        <f>SUM(E69:E73)</f>
        <v>822022.08</v>
      </c>
      <c r="F68" s="165">
        <f>SUM(F69:F73)</f>
        <v>670205.37</v>
      </c>
    </row>
    <row r="69" spans="1:6">
      <c r="A69" s="160"/>
      <c r="B69" s="159"/>
      <c r="C69" s="159"/>
      <c r="D69" s="167" t="s">
        <v>393</v>
      </c>
      <c r="E69" s="163">
        <v>151816.71</v>
      </c>
      <c r="F69" s="163">
        <v>52643.11</v>
      </c>
    </row>
    <row r="70" spans="1:6">
      <c r="A70" s="160"/>
      <c r="B70" s="159"/>
      <c r="C70" s="159"/>
      <c r="D70" s="167" t="s">
        <v>392</v>
      </c>
      <c r="E70" s="163">
        <v>670205.37</v>
      </c>
      <c r="F70" s="163">
        <v>617562.26</v>
      </c>
    </row>
    <row r="71" spans="1:6">
      <c r="A71" s="160"/>
      <c r="B71" s="159"/>
      <c r="C71" s="159"/>
      <c r="D71" s="167" t="s">
        <v>391</v>
      </c>
      <c r="E71" s="163">
        <v>0</v>
      </c>
      <c r="F71" s="163">
        <v>0</v>
      </c>
    </row>
    <row r="72" spans="1:6">
      <c r="A72" s="160"/>
      <c r="B72" s="159"/>
      <c r="C72" s="159"/>
      <c r="D72" s="167" t="s">
        <v>390</v>
      </c>
      <c r="E72" s="163">
        <v>0</v>
      </c>
      <c r="F72" s="163">
        <v>0</v>
      </c>
    </row>
    <row r="73" spans="1:6">
      <c r="A73" s="160"/>
      <c r="B73" s="159"/>
      <c r="C73" s="159"/>
      <c r="D73" s="167" t="s">
        <v>389</v>
      </c>
      <c r="E73" s="163">
        <v>0</v>
      </c>
      <c r="F73" s="163">
        <v>0</v>
      </c>
    </row>
    <row r="74" spans="1:6">
      <c r="A74" s="160"/>
      <c r="B74" s="159"/>
      <c r="C74" s="159"/>
      <c r="D74" s="162"/>
      <c r="E74" s="161"/>
      <c r="F74" s="161"/>
    </row>
    <row r="75" spans="1:6">
      <c r="A75" s="160"/>
      <c r="B75" s="159"/>
      <c r="C75" s="159"/>
      <c r="D75" s="166" t="s">
        <v>388</v>
      </c>
      <c r="E75" s="165">
        <f>E76+E77</f>
        <v>0</v>
      </c>
      <c r="F75" s="165">
        <f>F76+F77</f>
        <v>0</v>
      </c>
    </row>
    <row r="76" spans="1:6">
      <c r="A76" s="160"/>
      <c r="B76" s="159"/>
      <c r="C76" s="159"/>
      <c r="D76" s="164" t="s">
        <v>387</v>
      </c>
      <c r="E76" s="163">
        <v>0</v>
      </c>
      <c r="F76" s="163">
        <v>0</v>
      </c>
    </row>
    <row r="77" spans="1:6">
      <c r="A77" s="160"/>
      <c r="B77" s="159"/>
      <c r="C77" s="159"/>
      <c r="D77" s="164" t="s">
        <v>386</v>
      </c>
      <c r="E77" s="163">
        <v>0</v>
      </c>
      <c r="F77" s="163">
        <v>0</v>
      </c>
    </row>
    <row r="78" spans="1:6">
      <c r="A78" s="160"/>
      <c r="B78" s="159"/>
      <c r="C78" s="159"/>
      <c r="D78" s="162"/>
      <c r="E78" s="161"/>
      <c r="F78" s="161"/>
    </row>
    <row r="79" spans="1:6">
      <c r="A79" s="160"/>
      <c r="B79" s="159"/>
      <c r="C79" s="159"/>
      <c r="D79" s="158" t="s">
        <v>385</v>
      </c>
      <c r="E79" s="157">
        <f>E63+E68+E75</f>
        <v>822022.08</v>
      </c>
      <c r="F79" s="157">
        <f>F63+F68+F75</f>
        <v>670205.37</v>
      </c>
    </row>
    <row r="80" spans="1:6">
      <c r="A80" s="160"/>
      <c r="B80" s="159"/>
      <c r="C80" s="159"/>
      <c r="D80" s="162"/>
      <c r="E80" s="161"/>
      <c r="F80" s="161"/>
    </row>
    <row r="81" spans="1:6">
      <c r="A81" s="160"/>
      <c r="B81" s="159"/>
      <c r="C81" s="159"/>
      <c r="D81" s="158" t="s">
        <v>384</v>
      </c>
      <c r="E81" s="157">
        <f>E59+E79</f>
        <v>788201.48</v>
      </c>
      <c r="F81" s="157">
        <f>F59+F79</f>
        <v>606097.64</v>
      </c>
    </row>
    <row r="82" spans="1:6">
      <c r="A82" s="156"/>
      <c r="B82" s="155"/>
      <c r="C82" s="155"/>
      <c r="D82" s="154"/>
      <c r="E82" s="154"/>
      <c r="F82" s="154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7" sqref="B7"/>
    </sheetView>
  </sheetViews>
  <sheetFormatPr baseColWidth="10" defaultRowHeight="15"/>
  <cols>
    <col min="1" max="1" width="57" style="19" customWidth="1"/>
    <col min="2" max="11" width="21.7109375" style="19" customWidth="1"/>
    <col min="12" max="16384" width="11.42578125" style="19"/>
  </cols>
  <sheetData>
    <row r="1" spans="1:12" ht="21">
      <c r="A1" s="124" t="s">
        <v>528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>
      <c r="A2" s="112" t="s">
        <v>343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2">
      <c r="A3" s="115" t="s">
        <v>527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2">
      <c r="A4" s="118" t="s">
        <v>344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2">
      <c r="A5" s="115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2" ht="75">
      <c r="A6" s="91" t="s">
        <v>526</v>
      </c>
      <c r="B6" s="91" t="s">
        <v>525</v>
      </c>
      <c r="C6" s="91" t="s">
        <v>524</v>
      </c>
      <c r="D6" s="91" t="s">
        <v>523</v>
      </c>
      <c r="E6" s="91" t="s">
        <v>522</v>
      </c>
      <c r="F6" s="91" t="s">
        <v>521</v>
      </c>
      <c r="G6" s="91" t="s">
        <v>520</v>
      </c>
      <c r="H6" s="91" t="s">
        <v>519</v>
      </c>
      <c r="I6" s="180" t="s">
        <v>518</v>
      </c>
      <c r="J6" s="180" t="s">
        <v>517</v>
      </c>
      <c r="K6" s="180" t="s">
        <v>516</v>
      </c>
    </row>
    <row r="7" spans="1:12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2">
      <c r="A8" s="171" t="s">
        <v>515</v>
      </c>
      <c r="B8" s="185"/>
      <c r="C8" s="185"/>
      <c r="D8" s="185"/>
      <c r="E8" s="84">
        <f>SUM(E9:E12)</f>
        <v>0</v>
      </c>
      <c r="F8" s="185"/>
      <c r="G8" s="84">
        <f>SUM(G9:G12)</f>
        <v>0</v>
      </c>
      <c r="H8" s="84">
        <f>SUM(H9:H12)</f>
        <v>0</v>
      </c>
      <c r="I8" s="84">
        <f>SUM(I9:I12)</f>
        <v>0</v>
      </c>
      <c r="J8" s="84">
        <f>SUM(J9:J12)</f>
        <v>0</v>
      </c>
      <c r="K8" s="84">
        <f>SUM(K9:K12)</f>
        <v>0</v>
      </c>
    </row>
    <row r="9" spans="1:12">
      <c r="A9" s="190" t="s">
        <v>514</v>
      </c>
      <c r="B9" s="189"/>
      <c r="C9" s="189"/>
      <c r="D9" s="189"/>
      <c r="E9" s="82"/>
      <c r="F9" s="188"/>
      <c r="G9" s="82"/>
      <c r="H9" s="82"/>
      <c r="I9" s="82"/>
      <c r="J9" s="82"/>
      <c r="K9" s="82">
        <v>0</v>
      </c>
      <c r="L9" s="191"/>
    </row>
    <row r="10" spans="1:12">
      <c r="A10" s="190" t="s">
        <v>513</v>
      </c>
      <c r="B10" s="189"/>
      <c r="C10" s="189"/>
      <c r="D10" s="189"/>
      <c r="E10" s="82"/>
      <c r="F10" s="188"/>
      <c r="G10" s="82"/>
      <c r="H10" s="82"/>
      <c r="I10" s="82"/>
      <c r="J10" s="82"/>
      <c r="K10" s="82">
        <v>0</v>
      </c>
      <c r="L10" s="191"/>
    </row>
    <row r="11" spans="1:12">
      <c r="A11" s="190" t="s">
        <v>512</v>
      </c>
      <c r="B11" s="189"/>
      <c r="C11" s="189"/>
      <c r="D11" s="189"/>
      <c r="E11" s="82"/>
      <c r="F11" s="188"/>
      <c r="G11" s="82"/>
      <c r="H11" s="82"/>
      <c r="I11" s="82"/>
      <c r="J11" s="82"/>
      <c r="K11" s="82">
        <v>0</v>
      </c>
      <c r="L11" s="191"/>
    </row>
    <row r="12" spans="1:12">
      <c r="A12" s="190" t="s">
        <v>511</v>
      </c>
      <c r="B12" s="189"/>
      <c r="C12" s="189"/>
      <c r="D12" s="189"/>
      <c r="E12" s="82"/>
      <c r="F12" s="188"/>
      <c r="G12" s="82"/>
      <c r="H12" s="82"/>
      <c r="I12" s="82"/>
      <c r="J12" s="82"/>
      <c r="K12" s="82">
        <v>0</v>
      </c>
      <c r="L12" s="191"/>
    </row>
    <row r="13" spans="1:12">
      <c r="A13" s="187" t="s">
        <v>102</v>
      </c>
      <c r="B13" s="186"/>
      <c r="C13" s="186"/>
      <c r="D13" s="186"/>
      <c r="E13" s="83"/>
      <c r="F13" s="38"/>
      <c r="G13" s="83"/>
      <c r="H13" s="83"/>
      <c r="I13" s="83"/>
      <c r="J13" s="83"/>
      <c r="K13" s="83"/>
    </row>
    <row r="14" spans="1:12">
      <c r="A14" s="171" t="s">
        <v>510</v>
      </c>
      <c r="B14" s="185"/>
      <c r="C14" s="185"/>
      <c r="D14" s="185"/>
      <c r="E14" s="84">
        <f>SUM(E15:E18)</f>
        <v>0</v>
      </c>
      <c r="F14" s="185"/>
      <c r="G14" s="84">
        <f>SUM(G15:G18)</f>
        <v>0</v>
      </c>
      <c r="H14" s="84">
        <f>SUM(H15:H18)</f>
        <v>0</v>
      </c>
      <c r="I14" s="84">
        <f>SUM(I15:I18)</f>
        <v>0</v>
      </c>
      <c r="J14" s="84">
        <f>SUM(J15:J18)</f>
        <v>0</v>
      </c>
      <c r="K14" s="84">
        <f>SUM(K15:K18)</f>
        <v>0</v>
      </c>
    </row>
    <row r="15" spans="1:12">
      <c r="A15" s="190" t="s">
        <v>509</v>
      </c>
      <c r="B15" s="189"/>
      <c r="C15" s="189"/>
      <c r="D15" s="189"/>
      <c r="E15" s="82"/>
      <c r="F15" s="188"/>
      <c r="G15" s="82"/>
      <c r="H15" s="82"/>
      <c r="I15" s="82"/>
      <c r="J15" s="82"/>
      <c r="K15" s="82">
        <v>0</v>
      </c>
      <c r="L15" s="191"/>
    </row>
    <row r="16" spans="1:12">
      <c r="A16" s="190" t="s">
        <v>508</v>
      </c>
      <c r="B16" s="189"/>
      <c r="C16" s="189"/>
      <c r="D16" s="189"/>
      <c r="E16" s="82"/>
      <c r="F16" s="188"/>
      <c r="G16" s="82"/>
      <c r="H16" s="82"/>
      <c r="I16" s="82"/>
      <c r="J16" s="82"/>
      <c r="K16" s="82">
        <v>0</v>
      </c>
      <c r="L16" s="191"/>
    </row>
    <row r="17" spans="1:11">
      <c r="A17" s="190" t="s">
        <v>507</v>
      </c>
      <c r="B17" s="189"/>
      <c r="C17" s="189"/>
      <c r="D17" s="189"/>
      <c r="E17" s="82"/>
      <c r="F17" s="188"/>
      <c r="G17" s="82"/>
      <c r="H17" s="82"/>
      <c r="I17" s="82"/>
      <c r="J17" s="82"/>
      <c r="K17" s="82">
        <v>0</v>
      </c>
    </row>
    <row r="18" spans="1:11">
      <c r="A18" s="190" t="s">
        <v>506</v>
      </c>
      <c r="B18" s="189"/>
      <c r="C18" s="189"/>
      <c r="D18" s="189"/>
      <c r="E18" s="82"/>
      <c r="F18" s="188"/>
      <c r="G18" s="82"/>
      <c r="H18" s="82"/>
      <c r="I18" s="82"/>
      <c r="J18" s="82"/>
      <c r="K18" s="82">
        <v>0</v>
      </c>
    </row>
    <row r="19" spans="1:11">
      <c r="A19" s="187" t="s">
        <v>102</v>
      </c>
      <c r="B19" s="186"/>
      <c r="C19" s="186"/>
      <c r="D19" s="186"/>
      <c r="E19" s="83"/>
      <c r="F19" s="38"/>
      <c r="G19" s="83"/>
      <c r="H19" s="83"/>
      <c r="I19" s="83"/>
      <c r="J19" s="83"/>
      <c r="K19" s="83"/>
    </row>
    <row r="20" spans="1:11">
      <c r="A20" s="171" t="s">
        <v>505</v>
      </c>
      <c r="B20" s="185"/>
      <c r="C20" s="185"/>
      <c r="D20" s="185"/>
      <c r="E20" s="84">
        <f>E8+E14</f>
        <v>0</v>
      </c>
      <c r="F20" s="185"/>
      <c r="G20" s="84">
        <f>G8+G14</f>
        <v>0</v>
      </c>
      <c r="H20" s="84">
        <f>H8+H14</f>
        <v>0</v>
      </c>
      <c r="I20" s="84">
        <f>I8+I14</f>
        <v>0</v>
      </c>
      <c r="J20" s="84">
        <f>J8+J14</f>
        <v>0</v>
      </c>
      <c r="K20" s="84">
        <f>K8+K14</f>
        <v>0</v>
      </c>
    </row>
    <row r="21" spans="1:11">
      <c r="A21" s="29"/>
      <c r="B21" s="184"/>
      <c r="C21" s="184"/>
      <c r="D21" s="184"/>
      <c r="E21" s="184"/>
      <c r="F21" s="184"/>
      <c r="G21" s="152"/>
      <c r="H21" s="152"/>
      <c r="I21" s="152"/>
      <c r="J21" s="152"/>
      <c r="K21" s="152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B8" sqref="B8"/>
    </sheetView>
  </sheetViews>
  <sheetFormatPr baseColWidth="10" defaultRowHeight="15"/>
  <cols>
    <col min="1" max="1" width="85.42578125" style="19" customWidth="1"/>
    <col min="2" max="2" width="21" style="19" customWidth="1"/>
    <col min="3" max="3" width="20.28515625" style="19" customWidth="1"/>
    <col min="4" max="6" width="21.140625" style="19" customWidth="1"/>
    <col min="7" max="7" width="19.85546875" style="19" customWidth="1"/>
    <col min="8" max="16384" width="11.42578125" style="19"/>
  </cols>
  <sheetData>
    <row r="1" spans="1:8" ht="21">
      <c r="A1" s="98" t="s">
        <v>597</v>
      </c>
      <c r="B1" s="98"/>
      <c r="C1" s="98"/>
      <c r="D1" s="98"/>
      <c r="E1" s="98"/>
      <c r="F1" s="98"/>
      <c r="G1" s="98"/>
      <c r="H1" s="202"/>
    </row>
    <row r="2" spans="1:8">
      <c r="A2" s="112" t="s">
        <v>343</v>
      </c>
      <c r="B2" s="113"/>
      <c r="C2" s="113"/>
      <c r="D2" s="113"/>
      <c r="E2" s="113"/>
      <c r="F2" s="113"/>
      <c r="G2" s="114"/>
    </row>
    <row r="3" spans="1:8">
      <c r="A3" s="115" t="s">
        <v>596</v>
      </c>
      <c r="B3" s="116"/>
      <c r="C3" s="116"/>
      <c r="D3" s="116"/>
      <c r="E3" s="116"/>
      <c r="F3" s="116"/>
      <c r="G3" s="117"/>
    </row>
    <row r="4" spans="1:8">
      <c r="A4" s="118" t="s">
        <v>344</v>
      </c>
      <c r="B4" s="119"/>
      <c r="C4" s="119"/>
      <c r="D4" s="119"/>
      <c r="E4" s="119"/>
      <c r="F4" s="119"/>
      <c r="G4" s="120"/>
    </row>
    <row r="5" spans="1:8">
      <c r="A5" s="105" t="s">
        <v>3</v>
      </c>
      <c r="B5" s="106"/>
      <c r="C5" s="106"/>
      <c r="D5" s="106"/>
      <c r="E5" s="106"/>
      <c r="F5" s="106"/>
      <c r="G5" s="107"/>
    </row>
    <row r="6" spans="1:8">
      <c r="A6" s="108" t="s">
        <v>595</v>
      </c>
      <c r="B6" s="201" t="s">
        <v>594</v>
      </c>
      <c r="C6" s="201"/>
      <c r="D6" s="201"/>
      <c r="E6" s="201"/>
      <c r="F6" s="201"/>
      <c r="G6" s="201" t="s">
        <v>593</v>
      </c>
    </row>
    <row r="7" spans="1:8" ht="30">
      <c r="A7" s="104"/>
      <c r="B7" s="22" t="s">
        <v>592</v>
      </c>
      <c r="C7" s="91" t="s">
        <v>90</v>
      </c>
      <c r="D7" s="22" t="s">
        <v>91</v>
      </c>
      <c r="E7" s="22" t="s">
        <v>10</v>
      </c>
      <c r="F7" s="22" t="s">
        <v>591</v>
      </c>
      <c r="G7" s="201"/>
    </row>
    <row r="8" spans="1:8">
      <c r="A8" s="36" t="s">
        <v>590</v>
      </c>
      <c r="B8" s="130"/>
      <c r="C8" s="130"/>
      <c r="D8" s="130"/>
      <c r="E8" s="130"/>
      <c r="F8" s="130"/>
      <c r="G8" s="130"/>
    </row>
    <row r="9" spans="1:8">
      <c r="A9" s="37" t="s">
        <v>589</v>
      </c>
      <c r="B9" s="94">
        <v>0</v>
      </c>
      <c r="C9" s="94">
        <v>0</v>
      </c>
      <c r="D9" s="82">
        <f>B9+C9</f>
        <v>0</v>
      </c>
      <c r="E9" s="94">
        <v>0</v>
      </c>
      <c r="F9" s="94">
        <v>0</v>
      </c>
      <c r="G9" s="82">
        <f>F9-B9</f>
        <v>0</v>
      </c>
      <c r="H9" s="198"/>
    </row>
    <row r="10" spans="1:8">
      <c r="A10" s="37" t="s">
        <v>588</v>
      </c>
      <c r="B10" s="94">
        <v>0</v>
      </c>
      <c r="C10" s="94">
        <v>0</v>
      </c>
      <c r="D10" s="82">
        <f>B10+C10</f>
        <v>0</v>
      </c>
      <c r="E10" s="94">
        <v>0</v>
      </c>
      <c r="F10" s="94">
        <v>0</v>
      </c>
      <c r="G10" s="82">
        <f>F10-B10</f>
        <v>0</v>
      </c>
    </row>
    <row r="11" spans="1:8">
      <c r="A11" s="37" t="s">
        <v>587</v>
      </c>
      <c r="B11" s="94">
        <v>0</v>
      </c>
      <c r="C11" s="94">
        <v>0</v>
      </c>
      <c r="D11" s="82">
        <f>B11+C11</f>
        <v>0</v>
      </c>
      <c r="E11" s="94">
        <v>0</v>
      </c>
      <c r="F11" s="94">
        <v>0</v>
      </c>
      <c r="G11" s="82">
        <f>F11-B11</f>
        <v>0</v>
      </c>
    </row>
    <row r="12" spans="1:8">
      <c r="A12" s="37" t="s">
        <v>586</v>
      </c>
      <c r="B12" s="94">
        <v>0</v>
      </c>
      <c r="C12" s="94">
        <v>0</v>
      </c>
      <c r="D12" s="82">
        <f>B12+C12</f>
        <v>0</v>
      </c>
      <c r="E12" s="94">
        <v>0</v>
      </c>
      <c r="F12" s="94">
        <v>0</v>
      </c>
      <c r="G12" s="82">
        <f>F12-B12</f>
        <v>0</v>
      </c>
    </row>
    <row r="13" spans="1:8">
      <c r="A13" s="37" t="s">
        <v>585</v>
      </c>
      <c r="B13" s="94">
        <v>0</v>
      </c>
      <c r="C13" s="94">
        <v>0</v>
      </c>
      <c r="D13" s="82">
        <f>B13+C13</f>
        <v>0</v>
      </c>
      <c r="E13" s="94">
        <v>0</v>
      </c>
      <c r="F13" s="94">
        <v>0</v>
      </c>
      <c r="G13" s="82">
        <f>F13-B13</f>
        <v>0</v>
      </c>
    </row>
    <row r="14" spans="1:8">
      <c r="A14" s="37" t="s">
        <v>584</v>
      </c>
      <c r="B14" s="94">
        <v>0</v>
      </c>
      <c r="C14" s="94">
        <v>0</v>
      </c>
      <c r="D14" s="82">
        <f>B14+C14</f>
        <v>0</v>
      </c>
      <c r="E14" s="94">
        <v>0</v>
      </c>
      <c r="F14" s="94">
        <v>0</v>
      </c>
      <c r="G14" s="82">
        <f>F14-B14</f>
        <v>0</v>
      </c>
    </row>
    <row r="15" spans="1:8">
      <c r="A15" s="37" t="s">
        <v>583</v>
      </c>
      <c r="B15" s="94">
        <v>0</v>
      </c>
      <c r="C15" s="94">
        <v>0</v>
      </c>
      <c r="D15" s="82">
        <f>B15+C15</f>
        <v>0</v>
      </c>
      <c r="E15" s="94">
        <v>0</v>
      </c>
      <c r="F15" s="94">
        <v>0</v>
      </c>
      <c r="G15" s="82">
        <f>F15-B15</f>
        <v>0</v>
      </c>
    </row>
    <row r="16" spans="1:8">
      <c r="A16" s="200" t="s">
        <v>582</v>
      </c>
      <c r="B16" s="82">
        <f>SUM(B17:B27)</f>
        <v>0</v>
      </c>
      <c r="C16" s="82">
        <f>SUM(C17:C27)</f>
        <v>0</v>
      </c>
      <c r="D16" s="82">
        <f>SUM(D17:D27)</f>
        <v>0</v>
      </c>
      <c r="E16" s="82">
        <f>SUM(E17:E27)</f>
        <v>0</v>
      </c>
      <c r="F16" s="82">
        <f>SUM(F17:F27)</f>
        <v>0</v>
      </c>
      <c r="G16" s="82">
        <f>F16-B16</f>
        <v>0</v>
      </c>
    </row>
    <row r="17" spans="1:7">
      <c r="A17" s="40" t="s">
        <v>581</v>
      </c>
      <c r="B17" s="94">
        <v>0</v>
      </c>
      <c r="C17" s="94">
        <v>0</v>
      </c>
      <c r="D17" s="82">
        <f>B17+C17</f>
        <v>0</v>
      </c>
      <c r="E17" s="94">
        <v>0</v>
      </c>
      <c r="F17" s="94">
        <v>0</v>
      </c>
      <c r="G17" s="82">
        <f>F17-B17</f>
        <v>0</v>
      </c>
    </row>
    <row r="18" spans="1:7">
      <c r="A18" s="40" t="s">
        <v>580</v>
      </c>
      <c r="B18" s="94">
        <v>0</v>
      </c>
      <c r="C18" s="94">
        <v>0</v>
      </c>
      <c r="D18" s="82">
        <f>B18+C18</f>
        <v>0</v>
      </c>
      <c r="E18" s="94">
        <v>0</v>
      </c>
      <c r="F18" s="94">
        <v>0</v>
      </c>
      <c r="G18" s="82">
        <f>F18-B18</f>
        <v>0</v>
      </c>
    </row>
    <row r="19" spans="1:7">
      <c r="A19" s="40" t="s">
        <v>579</v>
      </c>
      <c r="B19" s="94">
        <v>0</v>
      </c>
      <c r="C19" s="94">
        <v>0</v>
      </c>
      <c r="D19" s="82">
        <f>B19+C19</f>
        <v>0</v>
      </c>
      <c r="E19" s="94">
        <v>0</v>
      </c>
      <c r="F19" s="94">
        <v>0</v>
      </c>
      <c r="G19" s="82">
        <f>F19-B19</f>
        <v>0</v>
      </c>
    </row>
    <row r="20" spans="1:7">
      <c r="A20" s="40" t="s">
        <v>578</v>
      </c>
      <c r="B20" s="82"/>
      <c r="C20" s="82"/>
      <c r="D20" s="82">
        <f>B20+C20</f>
        <v>0</v>
      </c>
      <c r="E20" s="82"/>
      <c r="F20" s="82"/>
      <c r="G20" s="82">
        <f>F20-B20</f>
        <v>0</v>
      </c>
    </row>
    <row r="21" spans="1:7">
      <c r="A21" s="40" t="s">
        <v>577</v>
      </c>
      <c r="B21" s="82"/>
      <c r="C21" s="82"/>
      <c r="D21" s="82">
        <f>B21+C21</f>
        <v>0</v>
      </c>
      <c r="E21" s="82"/>
      <c r="F21" s="82"/>
      <c r="G21" s="82">
        <f>F21-B21</f>
        <v>0</v>
      </c>
    </row>
    <row r="22" spans="1:7">
      <c r="A22" s="40" t="s">
        <v>576</v>
      </c>
      <c r="B22" s="94">
        <v>0</v>
      </c>
      <c r="C22" s="94">
        <v>0</v>
      </c>
      <c r="D22" s="82">
        <f>B22+C22</f>
        <v>0</v>
      </c>
      <c r="E22" s="94">
        <v>0</v>
      </c>
      <c r="F22" s="94">
        <v>0</v>
      </c>
      <c r="G22" s="82">
        <f>F22-B22</f>
        <v>0</v>
      </c>
    </row>
    <row r="23" spans="1:7">
      <c r="A23" s="40" t="s">
        <v>575</v>
      </c>
      <c r="B23" s="82"/>
      <c r="C23" s="82"/>
      <c r="D23" s="82">
        <f>B23+C23</f>
        <v>0</v>
      </c>
      <c r="E23" s="82"/>
      <c r="F23" s="82"/>
      <c r="G23" s="82">
        <f>F23-B23</f>
        <v>0</v>
      </c>
    </row>
    <row r="24" spans="1:7">
      <c r="A24" s="40" t="s">
        <v>574</v>
      </c>
      <c r="B24" s="82"/>
      <c r="C24" s="82"/>
      <c r="D24" s="82">
        <f>B24+C24</f>
        <v>0</v>
      </c>
      <c r="E24" s="82"/>
      <c r="F24" s="82"/>
      <c r="G24" s="82">
        <f>F24-B24</f>
        <v>0</v>
      </c>
    </row>
    <row r="25" spans="1:7">
      <c r="A25" s="40" t="s">
        <v>573</v>
      </c>
      <c r="B25" s="94">
        <v>0</v>
      </c>
      <c r="C25" s="94">
        <v>0</v>
      </c>
      <c r="D25" s="82">
        <f>B25+C25</f>
        <v>0</v>
      </c>
      <c r="E25" s="94">
        <v>0</v>
      </c>
      <c r="F25" s="94">
        <v>0</v>
      </c>
      <c r="G25" s="82">
        <f>F25-B25</f>
        <v>0</v>
      </c>
    </row>
    <row r="26" spans="1:7">
      <c r="A26" s="40" t="s">
        <v>572</v>
      </c>
      <c r="B26" s="94">
        <v>0</v>
      </c>
      <c r="C26" s="94">
        <v>0</v>
      </c>
      <c r="D26" s="82">
        <f>B26+C26</f>
        <v>0</v>
      </c>
      <c r="E26" s="94">
        <v>0</v>
      </c>
      <c r="F26" s="94">
        <v>0</v>
      </c>
      <c r="G26" s="82">
        <f>F26-B26</f>
        <v>0</v>
      </c>
    </row>
    <row r="27" spans="1:7">
      <c r="A27" s="40" t="s">
        <v>571</v>
      </c>
      <c r="B27" s="94">
        <v>0</v>
      </c>
      <c r="C27" s="94">
        <v>0</v>
      </c>
      <c r="D27" s="82">
        <f>B27+C27</f>
        <v>0</v>
      </c>
      <c r="E27" s="94">
        <v>0</v>
      </c>
      <c r="F27" s="94">
        <v>0</v>
      </c>
      <c r="G27" s="82">
        <f>F27-B27</f>
        <v>0</v>
      </c>
    </row>
    <row r="28" spans="1:7">
      <c r="A28" s="37" t="s">
        <v>570</v>
      </c>
      <c r="B28" s="82">
        <f>SUM(B29:B33)</f>
        <v>0</v>
      </c>
      <c r="C28" s="82">
        <f>SUM(C29:C33)</f>
        <v>0</v>
      </c>
      <c r="D28" s="82">
        <f>SUM(D29:D33)</f>
        <v>0</v>
      </c>
      <c r="E28" s="82">
        <f>SUM(E29:E33)</f>
        <v>0</v>
      </c>
      <c r="F28" s="82">
        <f>SUM(F29:F33)</f>
        <v>0</v>
      </c>
      <c r="G28" s="82">
        <f>F28-B28</f>
        <v>0</v>
      </c>
    </row>
    <row r="29" spans="1:7">
      <c r="A29" s="40" t="s">
        <v>569</v>
      </c>
      <c r="B29" s="94">
        <v>0</v>
      </c>
      <c r="C29" s="94">
        <v>0</v>
      </c>
      <c r="D29" s="82">
        <f>B29+C29</f>
        <v>0</v>
      </c>
      <c r="E29" s="94">
        <v>0</v>
      </c>
      <c r="F29" s="94">
        <v>0</v>
      </c>
      <c r="G29" s="82">
        <f>F29-B29</f>
        <v>0</v>
      </c>
    </row>
    <row r="30" spans="1:7">
      <c r="A30" s="40" t="s">
        <v>568</v>
      </c>
      <c r="B30" s="94">
        <v>0</v>
      </c>
      <c r="C30" s="94">
        <v>0</v>
      </c>
      <c r="D30" s="82">
        <f>B30+C30</f>
        <v>0</v>
      </c>
      <c r="E30" s="94">
        <v>0</v>
      </c>
      <c r="F30" s="94">
        <v>0</v>
      </c>
      <c r="G30" s="82">
        <f>F30-B30</f>
        <v>0</v>
      </c>
    </row>
    <row r="31" spans="1:7">
      <c r="A31" s="40" t="s">
        <v>567</v>
      </c>
      <c r="B31" s="94">
        <v>0</v>
      </c>
      <c r="C31" s="94">
        <v>0</v>
      </c>
      <c r="D31" s="82">
        <f>B31+C31</f>
        <v>0</v>
      </c>
      <c r="E31" s="94">
        <v>0</v>
      </c>
      <c r="F31" s="94">
        <v>0</v>
      </c>
      <c r="G31" s="82">
        <f>F31-B31</f>
        <v>0</v>
      </c>
    </row>
    <row r="32" spans="1:7">
      <c r="A32" s="40" t="s">
        <v>566</v>
      </c>
      <c r="B32" s="94">
        <v>0</v>
      </c>
      <c r="C32" s="94">
        <v>0</v>
      </c>
      <c r="D32" s="82">
        <f>B32+C32</f>
        <v>0</v>
      </c>
      <c r="E32" s="94">
        <v>0</v>
      </c>
      <c r="F32" s="94">
        <v>0</v>
      </c>
      <c r="G32" s="82">
        <f>F32-B32</f>
        <v>0</v>
      </c>
    </row>
    <row r="33" spans="1:8">
      <c r="A33" s="40" t="s">
        <v>565</v>
      </c>
      <c r="B33" s="94">
        <v>0</v>
      </c>
      <c r="C33" s="94">
        <v>0</v>
      </c>
      <c r="D33" s="82">
        <f>B33+C33</f>
        <v>0</v>
      </c>
      <c r="E33" s="94">
        <v>0</v>
      </c>
      <c r="F33" s="94">
        <v>0</v>
      </c>
      <c r="G33" s="82">
        <f>F33-B33</f>
        <v>0</v>
      </c>
    </row>
    <row r="34" spans="1:8">
      <c r="A34" s="37" t="s">
        <v>564</v>
      </c>
      <c r="B34" s="94">
        <v>3729925.96</v>
      </c>
      <c r="C34" s="94">
        <v>0</v>
      </c>
      <c r="D34" s="82">
        <f>B34+C34</f>
        <v>3729925.96</v>
      </c>
      <c r="E34" s="94">
        <v>3729925.92</v>
      </c>
      <c r="F34" s="94">
        <v>3729925.92</v>
      </c>
      <c r="G34" s="82">
        <f>F34-B34</f>
        <v>-4.0000000037252903E-2</v>
      </c>
    </row>
    <row r="35" spans="1:8">
      <c r="A35" s="37" t="s">
        <v>563</v>
      </c>
      <c r="B35" s="82">
        <f>B36</f>
        <v>0</v>
      </c>
      <c r="C35" s="82">
        <f>C36</f>
        <v>0</v>
      </c>
      <c r="D35" s="82">
        <f>B35+C35</f>
        <v>0</v>
      </c>
      <c r="E35" s="82">
        <f>E36</f>
        <v>0</v>
      </c>
      <c r="F35" s="82">
        <f>F36</f>
        <v>0</v>
      </c>
      <c r="G35" s="82">
        <f>F35-B35</f>
        <v>0</v>
      </c>
    </row>
    <row r="36" spans="1:8">
      <c r="A36" s="40" t="s">
        <v>562</v>
      </c>
      <c r="B36" s="94">
        <v>0</v>
      </c>
      <c r="C36" s="94">
        <v>0</v>
      </c>
      <c r="D36" s="82">
        <f>B36+C36</f>
        <v>0</v>
      </c>
      <c r="E36" s="94">
        <v>0</v>
      </c>
      <c r="F36" s="94">
        <v>0</v>
      </c>
      <c r="G36" s="82">
        <f>F36-B36</f>
        <v>0</v>
      </c>
    </row>
    <row r="37" spans="1:8">
      <c r="A37" s="37" t="s">
        <v>561</v>
      </c>
      <c r="B37" s="82">
        <f>B38+B39</f>
        <v>0</v>
      </c>
      <c r="C37" s="82">
        <f>C38+C39</f>
        <v>0</v>
      </c>
      <c r="D37" s="82">
        <f>D38+D39</f>
        <v>0</v>
      </c>
      <c r="E37" s="82">
        <f>E38+E39</f>
        <v>0</v>
      </c>
      <c r="F37" s="82">
        <f>F38+F39</f>
        <v>0</v>
      </c>
      <c r="G37" s="82">
        <f>F37-B37</f>
        <v>0</v>
      </c>
    </row>
    <row r="38" spans="1:8">
      <c r="A38" s="40" t="s">
        <v>560</v>
      </c>
      <c r="B38" s="82"/>
      <c r="C38" s="82"/>
      <c r="D38" s="82">
        <f>B38+C38</f>
        <v>0</v>
      </c>
      <c r="E38" s="82"/>
      <c r="F38" s="82"/>
      <c r="G38" s="82">
        <f>F38-B38</f>
        <v>0</v>
      </c>
    </row>
    <row r="39" spans="1:8">
      <c r="A39" s="40" t="s">
        <v>559</v>
      </c>
      <c r="B39" s="82"/>
      <c r="C39" s="82"/>
      <c r="D39" s="82">
        <f>B39+C39</f>
        <v>0</v>
      </c>
      <c r="E39" s="82"/>
      <c r="F39" s="82"/>
      <c r="G39" s="82">
        <f>F39-B39</f>
        <v>0</v>
      </c>
    </row>
    <row r="40" spans="1:8">
      <c r="A40" s="38"/>
      <c r="B40" s="82"/>
      <c r="C40" s="82"/>
      <c r="D40" s="82"/>
      <c r="E40" s="82"/>
      <c r="F40" s="82"/>
      <c r="G40" s="82"/>
    </row>
    <row r="41" spans="1:8">
      <c r="A41" s="39" t="s">
        <v>558</v>
      </c>
      <c r="B41" s="84">
        <f>B9+B10+B11+B12+B13+B14+B15+B16+B28++B34+B35+B37</f>
        <v>3729925.96</v>
      </c>
      <c r="C41" s="84">
        <f>C9+C10+C11+C12+C13+C14+C15+C16+C28++C34+C35+C37</f>
        <v>0</v>
      </c>
      <c r="D41" s="84">
        <f>D9+D10+D11+D12+D13+D14+D15+D16+D28++D34+D35+D37</f>
        <v>3729925.96</v>
      </c>
      <c r="E41" s="84">
        <f>E9+E10+E11+E12+E13+E14+E15+E16+E28++E34+E35+E37</f>
        <v>3729925.92</v>
      </c>
      <c r="F41" s="84">
        <f>F9+F10+F11+F12+F13+F14+F15+F16+F28++F34+F35+F37</f>
        <v>3729925.92</v>
      </c>
      <c r="G41" s="84">
        <f>G9+G10+G11+G12+G13+G14+G15+G16+G28++G34+G35+G37</f>
        <v>-4.0000000037252903E-2</v>
      </c>
    </row>
    <row r="42" spans="1:8">
      <c r="A42" s="39" t="s">
        <v>557</v>
      </c>
      <c r="B42" s="199"/>
      <c r="C42" s="199"/>
      <c r="D42" s="199"/>
      <c r="E42" s="199"/>
      <c r="F42" s="199"/>
      <c r="G42" s="84">
        <f>IF((F41-B41)&lt;0,0,(F41-B41))</f>
        <v>0</v>
      </c>
      <c r="H42" s="198"/>
    </row>
    <row r="43" spans="1:8">
      <c r="A43" s="38"/>
      <c r="B43" s="83"/>
      <c r="C43" s="83"/>
      <c r="D43" s="83"/>
      <c r="E43" s="83"/>
      <c r="F43" s="83"/>
      <c r="G43" s="83"/>
    </row>
    <row r="44" spans="1:8">
      <c r="A44" s="39" t="s">
        <v>556</v>
      </c>
      <c r="B44" s="83"/>
      <c r="C44" s="83"/>
      <c r="D44" s="83"/>
      <c r="E44" s="83"/>
      <c r="F44" s="83"/>
      <c r="G44" s="83"/>
    </row>
    <row r="45" spans="1:8">
      <c r="A45" s="37" t="s">
        <v>555</v>
      </c>
      <c r="B45" s="82">
        <f>SUM(B46:B53)</f>
        <v>0</v>
      </c>
      <c r="C45" s="82">
        <f>SUM(C46:C53)</f>
        <v>0</v>
      </c>
      <c r="D45" s="82">
        <f>SUM(D46:D53)</f>
        <v>0</v>
      </c>
      <c r="E45" s="82">
        <f>SUM(E46:E53)</f>
        <v>0</v>
      </c>
      <c r="F45" s="82">
        <f>SUM(F46:F53)</f>
        <v>0</v>
      </c>
      <c r="G45" s="82">
        <f>F45-B45</f>
        <v>0</v>
      </c>
    </row>
    <row r="46" spans="1:8">
      <c r="A46" s="32" t="s">
        <v>554</v>
      </c>
      <c r="B46" s="82"/>
      <c r="C46" s="82"/>
      <c r="D46" s="82">
        <f>B46+C46</f>
        <v>0</v>
      </c>
      <c r="E46" s="82"/>
      <c r="F46" s="82"/>
      <c r="G46" s="82">
        <f>F46-B46</f>
        <v>0</v>
      </c>
    </row>
    <row r="47" spans="1:8">
      <c r="A47" s="32" t="s">
        <v>553</v>
      </c>
      <c r="B47" s="82"/>
      <c r="C47" s="82"/>
      <c r="D47" s="82">
        <f>B47+C47</f>
        <v>0</v>
      </c>
      <c r="E47" s="82"/>
      <c r="F47" s="82"/>
      <c r="G47" s="82">
        <f>F47-B47</f>
        <v>0</v>
      </c>
    </row>
    <row r="48" spans="1:8">
      <c r="A48" s="32" t="s">
        <v>552</v>
      </c>
      <c r="B48" s="94">
        <v>0</v>
      </c>
      <c r="C48" s="94">
        <v>0</v>
      </c>
      <c r="D48" s="82">
        <f>B48+C48</f>
        <v>0</v>
      </c>
      <c r="E48" s="94">
        <v>0</v>
      </c>
      <c r="F48" s="94">
        <v>0</v>
      </c>
      <c r="G48" s="82">
        <f>F48-B48</f>
        <v>0</v>
      </c>
    </row>
    <row r="49" spans="1:7" ht="30">
      <c r="A49" s="32" t="s">
        <v>551</v>
      </c>
      <c r="B49" s="94">
        <v>0</v>
      </c>
      <c r="C49" s="94">
        <v>0</v>
      </c>
      <c r="D49" s="82">
        <f>B49+C49</f>
        <v>0</v>
      </c>
      <c r="E49" s="94">
        <v>0</v>
      </c>
      <c r="F49" s="94">
        <v>0</v>
      </c>
      <c r="G49" s="82">
        <f>F49-B49</f>
        <v>0</v>
      </c>
    </row>
    <row r="50" spans="1:7">
      <c r="A50" s="32" t="s">
        <v>550</v>
      </c>
      <c r="B50" s="82"/>
      <c r="C50" s="82"/>
      <c r="D50" s="82">
        <f>B50+C50</f>
        <v>0</v>
      </c>
      <c r="E50" s="82"/>
      <c r="F50" s="82"/>
      <c r="G50" s="82">
        <f>F50-B50</f>
        <v>0</v>
      </c>
    </row>
    <row r="51" spans="1:7">
      <c r="A51" s="32" t="s">
        <v>549</v>
      </c>
      <c r="B51" s="82"/>
      <c r="C51" s="82"/>
      <c r="D51" s="82">
        <f>B51+C51</f>
        <v>0</v>
      </c>
      <c r="E51" s="82"/>
      <c r="F51" s="82"/>
      <c r="G51" s="82">
        <f>F51-B51</f>
        <v>0</v>
      </c>
    </row>
    <row r="52" spans="1:7" ht="30">
      <c r="A52" s="24" t="s">
        <v>548</v>
      </c>
      <c r="B52" s="82"/>
      <c r="C52" s="82"/>
      <c r="D52" s="82">
        <f>B52+C52</f>
        <v>0</v>
      </c>
      <c r="E52" s="82"/>
      <c r="F52" s="82"/>
      <c r="G52" s="82">
        <f>F52-B52</f>
        <v>0</v>
      </c>
    </row>
    <row r="53" spans="1:7">
      <c r="A53" s="40" t="s">
        <v>547</v>
      </c>
      <c r="B53" s="82"/>
      <c r="C53" s="82"/>
      <c r="D53" s="82">
        <f>B53+C53</f>
        <v>0</v>
      </c>
      <c r="E53" s="82"/>
      <c r="F53" s="82"/>
      <c r="G53" s="82">
        <f>F53-B53</f>
        <v>0</v>
      </c>
    </row>
    <row r="54" spans="1:7">
      <c r="A54" s="37" t="s">
        <v>546</v>
      </c>
      <c r="B54" s="82">
        <f>SUM(B55:B58)</f>
        <v>0</v>
      </c>
      <c r="C54" s="82">
        <f>SUM(C55:C58)</f>
        <v>0</v>
      </c>
      <c r="D54" s="82">
        <f>SUM(D55:D58)</f>
        <v>0</v>
      </c>
      <c r="E54" s="82">
        <f>SUM(E55:E58)</f>
        <v>0</v>
      </c>
      <c r="F54" s="82">
        <f>SUM(F55:F58)</f>
        <v>0</v>
      </c>
      <c r="G54" s="82">
        <f>F54-B54</f>
        <v>0</v>
      </c>
    </row>
    <row r="55" spans="1:7">
      <c r="A55" s="24" t="s">
        <v>545</v>
      </c>
      <c r="B55" s="82"/>
      <c r="C55" s="82"/>
      <c r="D55" s="82">
        <f>B55+C55</f>
        <v>0</v>
      </c>
      <c r="E55" s="82"/>
      <c r="F55" s="82"/>
      <c r="G55" s="82">
        <f>F55-B55</f>
        <v>0</v>
      </c>
    </row>
    <row r="56" spans="1:7">
      <c r="A56" s="32" t="s">
        <v>544</v>
      </c>
      <c r="B56" s="82"/>
      <c r="C56" s="82"/>
      <c r="D56" s="82">
        <f>B56+C56</f>
        <v>0</v>
      </c>
      <c r="E56" s="82"/>
      <c r="F56" s="82"/>
      <c r="G56" s="82">
        <f>F56-B56</f>
        <v>0</v>
      </c>
    </row>
    <row r="57" spans="1:7">
      <c r="A57" s="32" t="s">
        <v>543</v>
      </c>
      <c r="B57" s="82"/>
      <c r="C57" s="82"/>
      <c r="D57" s="82">
        <f>B57+C57</f>
        <v>0</v>
      </c>
      <c r="E57" s="82"/>
      <c r="F57" s="82"/>
      <c r="G57" s="82">
        <f>F57-B57</f>
        <v>0</v>
      </c>
    </row>
    <row r="58" spans="1:7">
      <c r="A58" s="24" t="s">
        <v>542</v>
      </c>
      <c r="B58" s="94">
        <v>0</v>
      </c>
      <c r="C58" s="94">
        <v>0</v>
      </c>
      <c r="D58" s="82">
        <f>B58+C58</f>
        <v>0</v>
      </c>
      <c r="E58" s="94">
        <v>0</v>
      </c>
      <c r="F58" s="94">
        <v>0</v>
      </c>
      <c r="G58" s="82">
        <f>F58-B58</f>
        <v>0</v>
      </c>
    </row>
    <row r="59" spans="1:7">
      <c r="A59" s="37" t="s">
        <v>541</v>
      </c>
      <c r="B59" s="82">
        <f>B60+B61</f>
        <v>0</v>
      </c>
      <c r="C59" s="82">
        <f>C60+C61</f>
        <v>0</v>
      </c>
      <c r="D59" s="82">
        <f>D60+D61</f>
        <v>0</v>
      </c>
      <c r="E59" s="82">
        <f>E60+E61</f>
        <v>0</v>
      </c>
      <c r="F59" s="82">
        <f>F60+F61</f>
        <v>0</v>
      </c>
      <c r="G59" s="82">
        <f>F59-B59</f>
        <v>0</v>
      </c>
    </row>
    <row r="60" spans="1:7">
      <c r="A60" s="32" t="s">
        <v>540</v>
      </c>
      <c r="B60" s="94">
        <v>0</v>
      </c>
      <c r="C60" s="94">
        <v>0</v>
      </c>
      <c r="D60" s="82">
        <f>B60+C60</f>
        <v>0</v>
      </c>
      <c r="E60" s="94">
        <v>0</v>
      </c>
      <c r="F60" s="94">
        <v>0</v>
      </c>
      <c r="G60" s="82">
        <f>F60-B60</f>
        <v>0</v>
      </c>
    </row>
    <row r="61" spans="1:7">
      <c r="A61" s="32" t="s">
        <v>539</v>
      </c>
      <c r="B61" s="94">
        <v>0</v>
      </c>
      <c r="C61" s="94">
        <v>0</v>
      </c>
      <c r="D61" s="82">
        <f>B61+C61</f>
        <v>0</v>
      </c>
      <c r="E61" s="94">
        <v>0</v>
      </c>
      <c r="F61" s="94">
        <v>0</v>
      </c>
      <c r="G61" s="82">
        <f>F61-B61</f>
        <v>0</v>
      </c>
    </row>
    <row r="62" spans="1:7">
      <c r="A62" s="37" t="s">
        <v>538</v>
      </c>
      <c r="B62" s="94">
        <v>0</v>
      </c>
      <c r="C62" s="94">
        <v>0</v>
      </c>
      <c r="D62" s="82">
        <f>B62+C62</f>
        <v>0</v>
      </c>
      <c r="E62" s="94">
        <v>0</v>
      </c>
      <c r="F62" s="94">
        <v>0</v>
      </c>
      <c r="G62" s="82">
        <f>F62-B62</f>
        <v>0</v>
      </c>
    </row>
    <row r="63" spans="1:7">
      <c r="A63" s="37" t="s">
        <v>537</v>
      </c>
      <c r="B63" s="94">
        <v>0</v>
      </c>
      <c r="C63" s="94">
        <v>0</v>
      </c>
      <c r="D63" s="82">
        <f>B63+C63</f>
        <v>0</v>
      </c>
      <c r="E63" s="94">
        <v>0</v>
      </c>
      <c r="F63" s="82"/>
      <c r="G63" s="82">
        <f>F63-B63</f>
        <v>0</v>
      </c>
    </row>
    <row r="64" spans="1:7">
      <c r="A64" s="38"/>
      <c r="B64" s="83"/>
      <c r="C64" s="83"/>
      <c r="D64" s="83"/>
      <c r="E64" s="83"/>
      <c r="F64" s="83"/>
      <c r="G64" s="83"/>
    </row>
    <row r="65" spans="1:7">
      <c r="A65" s="39" t="s">
        <v>536</v>
      </c>
      <c r="B65" s="84">
        <f>B45+B54+B59+B62+B63</f>
        <v>0</v>
      </c>
      <c r="C65" s="84">
        <f>C45+C54+C59+C62+C63</f>
        <v>0</v>
      </c>
      <c r="D65" s="84">
        <f>D45+D54+D59+D62+D63</f>
        <v>0</v>
      </c>
      <c r="E65" s="84">
        <f>E45+E54+E59+E62+E63</f>
        <v>0</v>
      </c>
      <c r="F65" s="84">
        <f>F45+F54+F59+F62+F63</f>
        <v>0</v>
      </c>
      <c r="G65" s="84">
        <f>F65-B65</f>
        <v>0</v>
      </c>
    </row>
    <row r="66" spans="1:7">
      <c r="A66" s="38"/>
      <c r="B66" s="83"/>
      <c r="C66" s="83"/>
      <c r="D66" s="83"/>
      <c r="E66" s="83"/>
      <c r="F66" s="83"/>
      <c r="G66" s="83"/>
    </row>
    <row r="67" spans="1:7">
      <c r="A67" s="39" t="s">
        <v>535</v>
      </c>
      <c r="B67" s="84">
        <f>B68</f>
        <v>0</v>
      </c>
      <c r="C67" s="84">
        <f>C68</f>
        <v>0</v>
      </c>
      <c r="D67" s="84">
        <f>D68</f>
        <v>0</v>
      </c>
      <c r="E67" s="84">
        <f>E68</f>
        <v>0</v>
      </c>
      <c r="F67" s="84">
        <f>F68</f>
        <v>0</v>
      </c>
      <c r="G67" s="84">
        <f>G68</f>
        <v>0</v>
      </c>
    </row>
    <row r="68" spans="1:7">
      <c r="A68" s="37" t="s">
        <v>534</v>
      </c>
      <c r="B68" s="94">
        <v>0</v>
      </c>
      <c r="C68" s="94">
        <v>0</v>
      </c>
      <c r="D68" s="82">
        <f>B68+C68</f>
        <v>0</v>
      </c>
      <c r="E68" s="94">
        <v>0</v>
      </c>
      <c r="F68" s="94">
        <v>0</v>
      </c>
      <c r="G68" s="82">
        <f>F68-B68</f>
        <v>0</v>
      </c>
    </row>
    <row r="69" spans="1:7">
      <c r="A69" s="38"/>
      <c r="B69" s="83"/>
      <c r="C69" s="83"/>
      <c r="D69" s="83"/>
      <c r="E69" s="83"/>
      <c r="F69" s="83"/>
      <c r="G69" s="83"/>
    </row>
    <row r="70" spans="1:7">
      <c r="A70" s="39" t="s">
        <v>533</v>
      </c>
      <c r="B70" s="84">
        <f>B41+B65+B67</f>
        <v>3729925.96</v>
      </c>
      <c r="C70" s="84">
        <f>C41+C65+C67</f>
        <v>0</v>
      </c>
      <c r="D70" s="84">
        <f>D41+D65+D67</f>
        <v>3729925.96</v>
      </c>
      <c r="E70" s="84">
        <f>E41+E65+E67</f>
        <v>3729925.92</v>
      </c>
      <c r="F70" s="84">
        <f>F41+F65+F67</f>
        <v>3729925.92</v>
      </c>
      <c r="G70" s="84">
        <f>G41+G65+G67</f>
        <v>-4.0000000037252903E-2</v>
      </c>
    </row>
    <row r="71" spans="1:7">
      <c r="A71" s="38"/>
      <c r="B71" s="83"/>
      <c r="C71" s="83"/>
      <c r="D71" s="83"/>
      <c r="E71" s="83"/>
      <c r="F71" s="83"/>
      <c r="G71" s="83"/>
    </row>
    <row r="72" spans="1:7">
      <c r="A72" s="39" t="s">
        <v>532</v>
      </c>
      <c r="B72" s="83"/>
      <c r="C72" s="83"/>
      <c r="D72" s="83"/>
      <c r="E72" s="83"/>
      <c r="F72" s="83"/>
      <c r="G72" s="83"/>
    </row>
    <row r="73" spans="1:7" ht="30">
      <c r="A73" s="197" t="s">
        <v>531</v>
      </c>
      <c r="B73" s="94">
        <v>0</v>
      </c>
      <c r="C73" s="94">
        <v>0</v>
      </c>
      <c r="D73" s="82">
        <f>B73+C73</f>
        <v>0</v>
      </c>
      <c r="E73" s="94">
        <v>0</v>
      </c>
      <c r="F73" s="94">
        <v>0</v>
      </c>
      <c r="G73" s="82">
        <f>F73-B73</f>
        <v>0</v>
      </c>
    </row>
    <row r="74" spans="1:7" ht="30">
      <c r="A74" s="197" t="s">
        <v>530</v>
      </c>
      <c r="B74" s="94">
        <v>0</v>
      </c>
      <c r="C74" s="94">
        <v>0</v>
      </c>
      <c r="D74" s="82">
        <f>B74+C74</f>
        <v>0</v>
      </c>
      <c r="E74" s="94">
        <v>0</v>
      </c>
      <c r="F74" s="94">
        <v>0</v>
      </c>
      <c r="G74" s="82">
        <f>F74-B74</f>
        <v>0</v>
      </c>
    </row>
    <row r="75" spans="1:7">
      <c r="A75" s="135" t="s">
        <v>529</v>
      </c>
      <c r="B75" s="84">
        <f>B73+B74</f>
        <v>0</v>
      </c>
      <c r="C75" s="84">
        <f>C73+C74</f>
        <v>0</v>
      </c>
      <c r="D75" s="84">
        <f>D73+D74</f>
        <v>0</v>
      </c>
      <c r="E75" s="84">
        <f>E73+E74</f>
        <v>0</v>
      </c>
      <c r="F75" s="84">
        <f>F73+F74</f>
        <v>0</v>
      </c>
      <c r="G75" s="84">
        <f>G73+G74</f>
        <v>0</v>
      </c>
    </row>
    <row r="76" spans="1:7">
      <c r="A76" s="29"/>
      <c r="B76" s="152"/>
      <c r="C76" s="152"/>
      <c r="D76" s="152"/>
      <c r="E76" s="152"/>
      <c r="F76" s="152"/>
      <c r="G76" s="152"/>
    </row>
    <row r="77" spans="1:7">
      <c r="B77" s="196"/>
      <c r="C77" s="196"/>
      <c r="D77" s="196"/>
      <c r="E77" s="196"/>
      <c r="F77" s="196"/>
      <c r="G77" s="196"/>
    </row>
    <row r="78" spans="1:7">
      <c r="B78" s="196"/>
      <c r="C78" s="196"/>
      <c r="D78" s="196">
        <f>B78+C78</f>
        <v>0</v>
      </c>
      <c r="E78" s="196"/>
      <c r="F78" s="196"/>
      <c r="G78" s="195">
        <f>B78-F78</f>
        <v>0</v>
      </c>
    </row>
    <row r="79" spans="1:7">
      <c r="B79" s="196"/>
      <c r="C79" s="196"/>
      <c r="D79" s="196"/>
      <c r="E79" s="196"/>
      <c r="F79" s="196"/>
      <c r="G79" s="195"/>
    </row>
    <row r="80" spans="1:7">
      <c r="B80" s="194"/>
      <c r="C80" s="194"/>
      <c r="D80" s="194"/>
      <c r="E80" s="194"/>
      <c r="F80" s="194"/>
      <c r="G80" s="194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7" t="s">
        <v>0</v>
      </c>
      <c r="B1" s="98"/>
      <c r="C1" s="98"/>
      <c r="D1" s="98"/>
      <c r="E1" s="98"/>
      <c r="F1" s="98"/>
      <c r="G1" s="98"/>
    </row>
    <row r="2" spans="1:8">
      <c r="A2" s="101" t="s">
        <v>343</v>
      </c>
      <c r="B2" s="101"/>
      <c r="C2" s="101"/>
      <c r="D2" s="101"/>
      <c r="E2" s="101"/>
      <c r="F2" s="101"/>
      <c r="G2" s="101"/>
    </row>
    <row r="3" spans="1:8">
      <c r="A3" s="102" t="s">
        <v>1</v>
      </c>
      <c r="B3" s="102"/>
      <c r="C3" s="102"/>
      <c r="D3" s="102"/>
      <c r="E3" s="102"/>
      <c r="F3" s="102"/>
      <c r="G3" s="102"/>
    </row>
    <row r="4" spans="1:8">
      <c r="A4" s="102" t="s">
        <v>2</v>
      </c>
      <c r="B4" s="102"/>
      <c r="C4" s="102"/>
      <c r="D4" s="102"/>
      <c r="E4" s="102"/>
      <c r="F4" s="102"/>
      <c r="G4" s="102"/>
    </row>
    <row r="5" spans="1:8">
      <c r="A5" s="103" t="s">
        <v>344</v>
      </c>
      <c r="B5" s="103"/>
      <c r="C5" s="103"/>
      <c r="D5" s="103"/>
      <c r="E5" s="103"/>
      <c r="F5" s="103"/>
      <c r="G5" s="103"/>
    </row>
    <row r="6" spans="1:8">
      <c r="A6" s="104" t="s">
        <v>3</v>
      </c>
      <c r="B6" s="104"/>
      <c r="C6" s="104"/>
      <c r="D6" s="104"/>
      <c r="E6" s="104"/>
      <c r="F6" s="104"/>
      <c r="G6" s="104"/>
    </row>
    <row r="7" spans="1:8">
      <c r="A7" s="99" t="s">
        <v>4</v>
      </c>
      <c r="B7" s="99" t="s">
        <v>5</v>
      </c>
      <c r="C7" s="99"/>
      <c r="D7" s="99"/>
      <c r="E7" s="99"/>
      <c r="F7" s="99"/>
      <c r="G7" s="100" t="s">
        <v>6</v>
      </c>
    </row>
    <row r="8" spans="1:8" ht="30">
      <c r="A8" s="9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9"/>
    </row>
    <row r="9" spans="1:8">
      <c r="A9" s="7" t="s">
        <v>12</v>
      </c>
      <c r="B9" s="86">
        <f>B10+B18+B189+B28+B38+B48+B58+B62+B71+B75</f>
        <v>3729925.96</v>
      </c>
      <c r="C9" s="86">
        <f t="shared" ref="C9:G9" si="0">C10+C18+C189+C28+C38+C48+C58+C62+C71+C75</f>
        <v>0</v>
      </c>
      <c r="D9" s="86">
        <f t="shared" si="0"/>
        <v>3729925.96</v>
      </c>
      <c r="E9" s="86">
        <f t="shared" si="0"/>
        <v>3506879.7800000003</v>
      </c>
      <c r="F9" s="86">
        <f t="shared" si="0"/>
        <v>3506879.7800000003</v>
      </c>
      <c r="G9" s="86">
        <f t="shared" si="0"/>
        <v>223046.17999999976</v>
      </c>
    </row>
    <row r="10" spans="1:8">
      <c r="A10" s="8" t="s">
        <v>13</v>
      </c>
      <c r="B10" s="87">
        <f>SUM(B11:B17)</f>
        <v>2564175.2999999998</v>
      </c>
      <c r="C10" s="87">
        <f t="shared" ref="C10:G10" si="1">SUM(C11:C17)</f>
        <v>177141</v>
      </c>
      <c r="D10" s="87">
        <f t="shared" si="1"/>
        <v>2741316.3</v>
      </c>
      <c r="E10" s="87">
        <f t="shared" si="1"/>
        <v>2602854.2400000002</v>
      </c>
      <c r="F10" s="87">
        <f t="shared" si="1"/>
        <v>2602854.2400000002</v>
      </c>
      <c r="G10" s="87">
        <f t="shared" si="1"/>
        <v>138462.05999999982</v>
      </c>
    </row>
    <row r="11" spans="1:8">
      <c r="A11" s="9" t="s">
        <v>14</v>
      </c>
      <c r="B11" s="92">
        <v>1193984.95</v>
      </c>
      <c r="C11" s="92">
        <v>220000</v>
      </c>
      <c r="D11" s="87">
        <f>B11+C11</f>
        <v>1413984.95</v>
      </c>
      <c r="E11" s="92">
        <v>1406388.12</v>
      </c>
      <c r="F11" s="92">
        <v>1406388.12</v>
      </c>
      <c r="G11" s="87">
        <f>D11-E11</f>
        <v>7596.8299999998417</v>
      </c>
      <c r="H11" s="45" t="s">
        <v>161</v>
      </c>
    </row>
    <row r="12" spans="1:8">
      <c r="A12" s="9" t="s">
        <v>15</v>
      </c>
      <c r="B12" s="92">
        <v>200000</v>
      </c>
      <c r="C12" s="92">
        <v>-45500</v>
      </c>
      <c r="D12" s="87">
        <f t="shared" ref="D12:D17" si="2">B12+C12</f>
        <v>154500</v>
      </c>
      <c r="E12" s="92">
        <v>154464</v>
      </c>
      <c r="F12" s="92">
        <v>154464</v>
      </c>
      <c r="G12" s="87">
        <f t="shared" ref="G12:G17" si="3">D12-E12</f>
        <v>36</v>
      </c>
      <c r="H12" s="45" t="s">
        <v>162</v>
      </c>
    </row>
    <row r="13" spans="1:8">
      <c r="A13" s="9" t="s">
        <v>16</v>
      </c>
      <c r="B13" s="92">
        <v>249053.73</v>
      </c>
      <c r="C13" s="92">
        <v>61000</v>
      </c>
      <c r="D13" s="87">
        <f t="shared" si="2"/>
        <v>310053.73</v>
      </c>
      <c r="E13" s="92">
        <v>267398.37</v>
      </c>
      <c r="F13" s="92">
        <v>267398.37</v>
      </c>
      <c r="G13" s="87">
        <f t="shared" si="3"/>
        <v>42655.359999999986</v>
      </c>
      <c r="H13" s="45" t="s">
        <v>163</v>
      </c>
    </row>
    <row r="14" spans="1:8">
      <c r="A14" s="9" t="s">
        <v>17</v>
      </c>
      <c r="B14" s="92">
        <v>290360</v>
      </c>
      <c r="C14" s="92">
        <v>0</v>
      </c>
      <c r="D14" s="87">
        <f t="shared" si="2"/>
        <v>290360</v>
      </c>
      <c r="E14" s="92">
        <v>215813.11</v>
      </c>
      <c r="F14" s="92">
        <v>215813.11</v>
      </c>
      <c r="G14" s="87">
        <f t="shared" si="3"/>
        <v>74546.890000000014</v>
      </c>
      <c r="H14" s="45" t="s">
        <v>164</v>
      </c>
    </row>
    <row r="15" spans="1:8">
      <c r="A15" s="9" t="s">
        <v>18</v>
      </c>
      <c r="B15" s="92">
        <v>300000</v>
      </c>
      <c r="C15" s="92">
        <v>-93359</v>
      </c>
      <c r="D15" s="87">
        <f t="shared" si="2"/>
        <v>206641</v>
      </c>
      <c r="E15" s="92">
        <v>206640.64000000001</v>
      </c>
      <c r="F15" s="92">
        <v>206640.64000000001</v>
      </c>
      <c r="G15" s="87">
        <f t="shared" si="3"/>
        <v>0.35999999998603016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92">
        <v>330776.62</v>
      </c>
      <c r="C17" s="92">
        <v>35000</v>
      </c>
      <c r="D17" s="87">
        <f t="shared" si="2"/>
        <v>365776.62</v>
      </c>
      <c r="E17" s="92">
        <v>352150</v>
      </c>
      <c r="F17" s="92">
        <v>352150</v>
      </c>
      <c r="G17" s="87">
        <f t="shared" si="3"/>
        <v>13626.619999999995</v>
      </c>
      <c r="H17" s="45" t="s">
        <v>167</v>
      </c>
    </row>
    <row r="18" spans="1:8">
      <c r="A18" s="8" t="s">
        <v>21</v>
      </c>
      <c r="B18" s="87">
        <f>SUM(B19:B27)</f>
        <v>493500</v>
      </c>
      <c r="C18" s="87">
        <f t="shared" ref="C18:G18" si="4">SUM(C19:C27)</f>
        <v>-189789</v>
      </c>
      <c r="D18" s="87">
        <f t="shared" si="4"/>
        <v>303711</v>
      </c>
      <c r="E18" s="87">
        <f t="shared" si="4"/>
        <v>294282.38</v>
      </c>
      <c r="F18" s="87">
        <f t="shared" si="4"/>
        <v>294282.38</v>
      </c>
      <c r="G18" s="87">
        <f t="shared" si="4"/>
        <v>9428.6199999999972</v>
      </c>
    </row>
    <row r="19" spans="1:8">
      <c r="A19" s="9" t="s">
        <v>22</v>
      </c>
      <c r="B19" s="92">
        <v>77000</v>
      </c>
      <c r="C19" s="92">
        <v>-61341</v>
      </c>
      <c r="D19" s="87">
        <f t="shared" ref="D19:D27" si="5">B19+C19</f>
        <v>15659</v>
      </c>
      <c r="E19" s="92">
        <v>15571.37</v>
      </c>
      <c r="F19" s="92">
        <v>15571.37</v>
      </c>
      <c r="G19" s="87">
        <f t="shared" ref="G19:G27" si="6">D19-E19</f>
        <v>87.6299999999992</v>
      </c>
      <c r="H19" s="46" t="s">
        <v>168</v>
      </c>
    </row>
    <row r="20" spans="1:8">
      <c r="A20" s="9" t="s">
        <v>23</v>
      </c>
      <c r="B20" s="87"/>
      <c r="C20" s="87"/>
      <c r="D20" s="87">
        <f t="shared" si="5"/>
        <v>0</v>
      </c>
      <c r="E20" s="87"/>
      <c r="F20" s="87"/>
      <c r="G20" s="87">
        <f t="shared" si="6"/>
        <v>0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92">
        <v>137000</v>
      </c>
      <c r="C22" s="92">
        <v>-51417</v>
      </c>
      <c r="D22" s="87">
        <f t="shared" si="5"/>
        <v>85583</v>
      </c>
      <c r="E22" s="92">
        <v>85560.76</v>
      </c>
      <c r="F22" s="92">
        <v>85560.76</v>
      </c>
      <c r="G22" s="87">
        <f t="shared" si="6"/>
        <v>22.240000000005239</v>
      </c>
      <c r="H22" s="46" t="s">
        <v>171</v>
      </c>
    </row>
    <row r="23" spans="1:8">
      <c r="A23" s="9" t="s">
        <v>26</v>
      </c>
      <c r="B23" s="92">
        <v>10000</v>
      </c>
      <c r="C23" s="92">
        <v>-10000</v>
      </c>
      <c r="D23" s="87">
        <f t="shared" si="5"/>
        <v>0</v>
      </c>
      <c r="E23" s="92">
        <v>0</v>
      </c>
      <c r="F23" s="92">
        <v>0</v>
      </c>
      <c r="G23" s="87">
        <f t="shared" si="6"/>
        <v>0</v>
      </c>
      <c r="H23" s="46" t="s">
        <v>172</v>
      </c>
    </row>
    <row r="24" spans="1:8">
      <c r="A24" s="9" t="s">
        <v>27</v>
      </c>
      <c r="B24" s="92">
        <v>115000</v>
      </c>
      <c r="C24" s="92">
        <v>500</v>
      </c>
      <c r="D24" s="87">
        <f t="shared" si="5"/>
        <v>115500</v>
      </c>
      <c r="E24" s="92">
        <v>109512.1</v>
      </c>
      <c r="F24" s="92">
        <v>109512.1</v>
      </c>
      <c r="G24" s="87">
        <f t="shared" si="6"/>
        <v>5987.8999999999942</v>
      </c>
      <c r="H24" s="46" t="s">
        <v>173</v>
      </c>
    </row>
    <row r="25" spans="1:8">
      <c r="A25" s="9" t="s">
        <v>28</v>
      </c>
      <c r="B25" s="92">
        <v>95000</v>
      </c>
      <c r="C25" s="92">
        <v>-31631</v>
      </c>
      <c r="D25" s="87">
        <f t="shared" si="5"/>
        <v>63369</v>
      </c>
      <c r="E25" s="92">
        <v>63088.4</v>
      </c>
      <c r="F25" s="92">
        <v>63088.4</v>
      </c>
      <c r="G25" s="87">
        <f t="shared" si="6"/>
        <v>280.59999999999854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92">
        <v>59500</v>
      </c>
      <c r="C27" s="92">
        <v>-35900</v>
      </c>
      <c r="D27" s="87">
        <f t="shared" si="5"/>
        <v>23600</v>
      </c>
      <c r="E27" s="92">
        <v>20549.75</v>
      </c>
      <c r="F27" s="92">
        <v>20549.75</v>
      </c>
      <c r="G27" s="87">
        <f t="shared" si="6"/>
        <v>3050.25</v>
      </c>
      <c r="H27" s="46" t="s">
        <v>176</v>
      </c>
    </row>
    <row r="28" spans="1:8">
      <c r="A28" s="8" t="s">
        <v>31</v>
      </c>
      <c r="B28" s="87">
        <f>SUM(B29:B37)</f>
        <v>190000</v>
      </c>
      <c r="C28" s="87">
        <f t="shared" ref="C28:G28" si="7">SUM(C29:C37)</f>
        <v>-19002</v>
      </c>
      <c r="D28" s="87">
        <f t="shared" si="7"/>
        <v>170998</v>
      </c>
      <c r="E28" s="87">
        <f t="shared" si="7"/>
        <v>152770.63</v>
      </c>
      <c r="F28" s="87">
        <f t="shared" si="7"/>
        <v>152770.63</v>
      </c>
      <c r="G28" s="87">
        <f t="shared" si="7"/>
        <v>18227.370000000003</v>
      </c>
    </row>
    <row r="29" spans="1:8">
      <c r="A29" s="9" t="s">
        <v>32</v>
      </c>
      <c r="B29" s="92">
        <v>31500</v>
      </c>
      <c r="C29" s="92">
        <v>-26242</v>
      </c>
      <c r="D29" s="87">
        <f t="shared" ref="D29:D82" si="8">B29+C29</f>
        <v>5258</v>
      </c>
      <c r="E29" s="92">
        <v>5258</v>
      </c>
      <c r="F29" s="92">
        <v>5258</v>
      </c>
      <c r="G29" s="87">
        <f t="shared" ref="G29:G37" si="9">D29-E29</f>
        <v>0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92">
        <v>13000</v>
      </c>
      <c r="C31" s="92">
        <v>-13000</v>
      </c>
      <c r="D31" s="87">
        <f t="shared" si="8"/>
        <v>0</v>
      </c>
      <c r="E31" s="92">
        <v>0</v>
      </c>
      <c r="F31" s="92">
        <v>0</v>
      </c>
      <c r="G31" s="87">
        <f t="shared" si="9"/>
        <v>0</v>
      </c>
      <c r="H31" s="47" t="s">
        <v>179</v>
      </c>
    </row>
    <row r="32" spans="1:8">
      <c r="A32" s="9" t="s">
        <v>35</v>
      </c>
      <c r="B32" s="92">
        <v>32000</v>
      </c>
      <c r="C32" s="92">
        <v>-11500</v>
      </c>
      <c r="D32" s="87">
        <f t="shared" si="8"/>
        <v>20500</v>
      </c>
      <c r="E32" s="92">
        <v>19267.21</v>
      </c>
      <c r="F32" s="92">
        <v>19267.21</v>
      </c>
      <c r="G32" s="87">
        <f t="shared" si="9"/>
        <v>1232.7900000000009</v>
      </c>
      <c r="H32" s="47" t="s">
        <v>180</v>
      </c>
    </row>
    <row r="33" spans="1:8">
      <c r="A33" s="9" t="s">
        <v>36</v>
      </c>
      <c r="B33" s="92">
        <v>22000</v>
      </c>
      <c r="C33" s="92">
        <v>58240</v>
      </c>
      <c r="D33" s="87">
        <f t="shared" si="8"/>
        <v>80240</v>
      </c>
      <c r="E33" s="92">
        <v>80144.92</v>
      </c>
      <c r="F33" s="92">
        <v>80144.92</v>
      </c>
      <c r="G33" s="87">
        <f t="shared" si="9"/>
        <v>95.080000000001746</v>
      </c>
      <c r="H33" s="47" t="s">
        <v>181</v>
      </c>
    </row>
    <row r="34" spans="1:8">
      <c r="A34" s="9" t="s">
        <v>37</v>
      </c>
      <c r="B34" s="92">
        <v>10000</v>
      </c>
      <c r="C34" s="92">
        <v>-10000</v>
      </c>
      <c r="D34" s="87">
        <f t="shared" si="8"/>
        <v>0</v>
      </c>
      <c r="E34" s="92">
        <v>0</v>
      </c>
      <c r="F34" s="92">
        <v>0</v>
      </c>
      <c r="G34" s="87">
        <f t="shared" si="9"/>
        <v>0</v>
      </c>
      <c r="H34" s="47" t="s">
        <v>182</v>
      </c>
    </row>
    <row r="35" spans="1:8">
      <c r="A35" s="9" t="s">
        <v>38</v>
      </c>
      <c r="B35" s="92">
        <v>3500</v>
      </c>
      <c r="C35" s="92">
        <v>-3500</v>
      </c>
      <c r="D35" s="87">
        <f t="shared" si="8"/>
        <v>0</v>
      </c>
      <c r="E35" s="92">
        <v>0</v>
      </c>
      <c r="F35" s="92">
        <v>0</v>
      </c>
      <c r="G35" s="87">
        <f t="shared" si="9"/>
        <v>0</v>
      </c>
      <c r="H35" s="47" t="s">
        <v>183</v>
      </c>
    </row>
    <row r="36" spans="1:8">
      <c r="A36" s="9" t="s">
        <v>39</v>
      </c>
      <c r="B36" s="92">
        <v>10000</v>
      </c>
      <c r="C36" s="92">
        <v>-10000</v>
      </c>
      <c r="D36" s="87">
        <f t="shared" si="8"/>
        <v>0</v>
      </c>
      <c r="E36" s="92">
        <v>0</v>
      </c>
      <c r="F36" s="92">
        <v>0</v>
      </c>
      <c r="G36" s="87">
        <f t="shared" si="9"/>
        <v>0</v>
      </c>
      <c r="H36" s="47" t="s">
        <v>184</v>
      </c>
    </row>
    <row r="37" spans="1:8">
      <c r="A37" s="9" t="s">
        <v>40</v>
      </c>
      <c r="B37" s="92">
        <v>68000</v>
      </c>
      <c r="C37" s="92">
        <v>-3000</v>
      </c>
      <c r="D37" s="87">
        <f t="shared" si="8"/>
        <v>65000</v>
      </c>
      <c r="E37" s="92">
        <v>48100.5</v>
      </c>
      <c r="F37" s="92">
        <v>48100.5</v>
      </c>
      <c r="G37" s="87">
        <f t="shared" si="9"/>
        <v>16899.5</v>
      </c>
      <c r="H37" s="47" t="s">
        <v>185</v>
      </c>
    </row>
    <row r="38" spans="1:8">
      <c r="A38" s="8" t="s">
        <v>41</v>
      </c>
      <c r="B38" s="87">
        <f>SUM(B39:B47)</f>
        <v>381250.66</v>
      </c>
      <c r="C38" s="87">
        <f t="shared" ref="C38:G38" si="10">SUM(C39:C47)</f>
        <v>72750</v>
      </c>
      <c r="D38" s="87">
        <f t="shared" si="10"/>
        <v>454000.66</v>
      </c>
      <c r="E38" s="87">
        <f t="shared" si="10"/>
        <v>448968.53</v>
      </c>
      <c r="F38" s="87">
        <f t="shared" si="10"/>
        <v>448968.53</v>
      </c>
      <c r="G38" s="87">
        <f t="shared" si="10"/>
        <v>5032.1299999999464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92">
        <v>381250.66</v>
      </c>
      <c r="C42" s="92">
        <v>72750</v>
      </c>
      <c r="D42" s="87">
        <f t="shared" si="8"/>
        <v>454000.66</v>
      </c>
      <c r="E42" s="92">
        <v>448968.53</v>
      </c>
      <c r="F42" s="92">
        <v>448968.53</v>
      </c>
      <c r="G42" s="87">
        <f t="shared" si="11"/>
        <v>5032.1299999999464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101000</v>
      </c>
      <c r="C48" s="87">
        <f t="shared" ref="C48:G48" si="12">SUM(C49:C57)</f>
        <v>-41100</v>
      </c>
      <c r="D48" s="87">
        <f t="shared" si="12"/>
        <v>59900</v>
      </c>
      <c r="E48" s="87">
        <f t="shared" si="12"/>
        <v>8004</v>
      </c>
      <c r="F48" s="87">
        <f t="shared" si="12"/>
        <v>8004</v>
      </c>
      <c r="G48" s="87">
        <f t="shared" si="12"/>
        <v>51896</v>
      </c>
    </row>
    <row r="49" spans="1:8">
      <c r="A49" s="9" t="s">
        <v>52</v>
      </c>
      <c r="B49" s="92">
        <v>48000</v>
      </c>
      <c r="C49" s="92">
        <v>-1900</v>
      </c>
      <c r="D49" s="87">
        <f t="shared" si="8"/>
        <v>46100</v>
      </c>
      <c r="E49" s="92">
        <v>8004</v>
      </c>
      <c r="F49" s="92">
        <v>8004</v>
      </c>
      <c r="G49" s="87">
        <f t="shared" ref="G49:G57" si="13">D49-E49</f>
        <v>38096</v>
      </c>
      <c r="H49" s="49" t="s">
        <v>193</v>
      </c>
    </row>
    <row r="50" spans="1:8">
      <c r="A50" s="9" t="s">
        <v>53</v>
      </c>
      <c r="B50" s="92">
        <v>5000</v>
      </c>
      <c r="C50" s="92">
        <v>-5000</v>
      </c>
      <c r="D50" s="87">
        <f t="shared" si="8"/>
        <v>0</v>
      </c>
      <c r="E50" s="92">
        <v>0</v>
      </c>
      <c r="F50" s="92">
        <v>0</v>
      </c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92">
        <v>42000</v>
      </c>
      <c r="C54" s="92">
        <v>-28200</v>
      </c>
      <c r="D54" s="87">
        <f t="shared" si="8"/>
        <v>13800</v>
      </c>
      <c r="E54" s="92">
        <v>0</v>
      </c>
      <c r="F54" s="92">
        <v>0</v>
      </c>
      <c r="G54" s="87">
        <f t="shared" si="13"/>
        <v>13800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92">
        <v>6000</v>
      </c>
      <c r="C57" s="92">
        <v>-6000</v>
      </c>
      <c r="D57" s="87">
        <f t="shared" si="8"/>
        <v>0</v>
      </c>
      <c r="E57" s="92">
        <v>0</v>
      </c>
      <c r="F57" s="92">
        <v>0</v>
      </c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3729925.96</v>
      </c>
      <c r="C159" s="86">
        <f t="shared" ref="C159:G159" si="47">C9+C84</f>
        <v>0</v>
      </c>
      <c r="D159" s="86">
        <f t="shared" si="47"/>
        <v>3729925.96</v>
      </c>
      <c r="E159" s="86">
        <f t="shared" si="47"/>
        <v>3506879.7800000003</v>
      </c>
      <c r="F159" s="86">
        <f t="shared" si="47"/>
        <v>3506879.7800000003</v>
      </c>
      <c r="G159" s="86">
        <f t="shared" si="47"/>
        <v>223046.17999999976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7" t="s">
        <v>88</v>
      </c>
      <c r="B1" s="97"/>
      <c r="C1" s="97"/>
      <c r="D1" s="97"/>
      <c r="E1" s="97"/>
      <c r="F1" s="97"/>
      <c r="G1" s="97"/>
    </row>
    <row r="2" spans="1:7">
      <c r="A2" s="112" t="s">
        <v>343</v>
      </c>
      <c r="B2" s="113"/>
      <c r="C2" s="113"/>
      <c r="D2" s="113"/>
      <c r="E2" s="113"/>
      <c r="F2" s="113"/>
      <c r="G2" s="114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89</v>
      </c>
      <c r="B4" s="116"/>
      <c r="C4" s="116"/>
      <c r="D4" s="116"/>
      <c r="E4" s="116"/>
      <c r="F4" s="116"/>
      <c r="G4" s="117"/>
    </row>
    <row r="5" spans="1:7">
      <c r="A5" s="118" t="s">
        <v>344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4</v>
      </c>
      <c r="B7" s="109" t="s">
        <v>5</v>
      </c>
      <c r="C7" s="109"/>
      <c r="D7" s="109"/>
      <c r="E7" s="109"/>
      <c r="F7" s="109"/>
      <c r="G7" s="110" t="s">
        <v>6</v>
      </c>
    </row>
    <row r="8" spans="1:7" ht="30">
      <c r="A8" s="1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1"/>
    </row>
    <row r="9" spans="1:7">
      <c r="A9" s="14" t="s">
        <v>93</v>
      </c>
      <c r="B9" s="81">
        <f>SUM(B10:B18)</f>
        <v>3729925.96</v>
      </c>
      <c r="C9" s="81">
        <f t="shared" ref="C9:G9" si="0">SUM(C10:C18)</f>
        <v>0</v>
      </c>
      <c r="D9" s="81">
        <f t="shared" si="0"/>
        <v>3729925.96</v>
      </c>
      <c r="E9" s="81">
        <f t="shared" si="0"/>
        <v>3506879.78</v>
      </c>
      <c r="F9" s="81">
        <f t="shared" si="0"/>
        <v>3506879.78</v>
      </c>
      <c r="G9" s="81">
        <f t="shared" si="0"/>
        <v>223046.18000000017</v>
      </c>
    </row>
    <row r="10" spans="1:7">
      <c r="A10" s="93">
        <v>3112</v>
      </c>
      <c r="B10" s="94">
        <v>3729925.96</v>
      </c>
      <c r="C10" s="94">
        <v>0</v>
      </c>
      <c r="D10" s="82">
        <f>B10+C10</f>
        <v>3729925.96</v>
      </c>
      <c r="E10" s="94">
        <v>3506879.78</v>
      </c>
      <c r="F10" s="94">
        <v>3506879.78</v>
      </c>
      <c r="G10" s="82">
        <f>D10-E10</f>
        <v>223046.18000000017</v>
      </c>
    </row>
    <row r="11" spans="1:7">
      <c r="A11" s="93">
        <v>3112</v>
      </c>
      <c r="B11" s="94">
        <v>0</v>
      </c>
      <c r="C11" s="94">
        <v>0</v>
      </c>
      <c r="D11" s="82">
        <f t="shared" ref="D11:D17" si="1">B11+C11</f>
        <v>0</v>
      </c>
      <c r="E11" s="94">
        <v>0</v>
      </c>
      <c r="F11" s="94">
        <v>0</v>
      </c>
      <c r="G11" s="82">
        <f t="shared" ref="G11:G17" si="2">D11-E11</f>
        <v>0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3729925.96</v>
      </c>
      <c r="C29" s="84">
        <f t="shared" ref="C29:F29" si="6">C9+C19</f>
        <v>0</v>
      </c>
      <c r="D29" s="84">
        <f>B29+C29</f>
        <v>3729925.96</v>
      </c>
      <c r="E29" s="84">
        <f t="shared" si="6"/>
        <v>3506879.78</v>
      </c>
      <c r="F29" s="84">
        <f t="shared" si="6"/>
        <v>3506879.78</v>
      </c>
      <c r="G29" s="84">
        <f>D29-E29</f>
        <v>223046.18000000017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1" t="s">
        <v>104</v>
      </c>
      <c r="B1" s="122"/>
      <c r="C1" s="122"/>
      <c r="D1" s="122"/>
      <c r="E1" s="122"/>
      <c r="F1" s="122"/>
      <c r="G1" s="122"/>
    </row>
    <row r="2" spans="1:8">
      <c r="A2" s="112" t="s">
        <v>343</v>
      </c>
      <c r="B2" s="113"/>
      <c r="C2" s="113"/>
      <c r="D2" s="113"/>
      <c r="E2" s="113"/>
      <c r="F2" s="113"/>
      <c r="G2" s="114"/>
    </row>
    <row r="3" spans="1:8">
      <c r="A3" s="115" t="s">
        <v>105</v>
      </c>
      <c r="B3" s="116"/>
      <c r="C3" s="116"/>
      <c r="D3" s="116"/>
      <c r="E3" s="116"/>
      <c r="F3" s="116"/>
      <c r="G3" s="117"/>
    </row>
    <row r="4" spans="1:8">
      <c r="A4" s="115" t="s">
        <v>106</v>
      </c>
      <c r="B4" s="116"/>
      <c r="C4" s="116"/>
      <c r="D4" s="116"/>
      <c r="E4" s="116"/>
      <c r="F4" s="116"/>
      <c r="G4" s="117"/>
    </row>
    <row r="5" spans="1:8">
      <c r="A5" s="118" t="s">
        <v>344</v>
      </c>
      <c r="B5" s="119"/>
      <c r="C5" s="119"/>
      <c r="D5" s="119"/>
      <c r="E5" s="119"/>
      <c r="F5" s="119"/>
      <c r="G5" s="120"/>
    </row>
    <row r="6" spans="1:8">
      <c r="A6" s="105" t="s">
        <v>3</v>
      </c>
      <c r="B6" s="106"/>
      <c r="C6" s="106"/>
      <c r="D6" s="106"/>
      <c r="E6" s="106"/>
      <c r="F6" s="106"/>
      <c r="G6" s="107"/>
    </row>
    <row r="7" spans="1:8">
      <c r="A7" s="116" t="s">
        <v>4</v>
      </c>
      <c r="B7" s="105" t="s">
        <v>5</v>
      </c>
      <c r="C7" s="106"/>
      <c r="D7" s="106"/>
      <c r="E7" s="106"/>
      <c r="F7" s="107"/>
      <c r="G7" s="100" t="s">
        <v>107</v>
      </c>
    </row>
    <row r="8" spans="1:8" ht="30">
      <c r="A8" s="116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9"/>
    </row>
    <row r="9" spans="1:8">
      <c r="A9" s="25" t="s">
        <v>109</v>
      </c>
      <c r="B9" s="75">
        <f>B10+B19+B27+B37</f>
        <v>3729925.96</v>
      </c>
      <c r="C9" s="75">
        <f t="shared" ref="C9:G9" si="0">C10+C19+C27+C37</f>
        <v>0</v>
      </c>
      <c r="D9" s="75">
        <f t="shared" si="0"/>
        <v>3729925.96</v>
      </c>
      <c r="E9" s="75">
        <f t="shared" si="0"/>
        <v>3506879.78</v>
      </c>
      <c r="F9" s="75">
        <f t="shared" si="0"/>
        <v>3506879.78</v>
      </c>
      <c r="G9" s="75">
        <f t="shared" si="0"/>
        <v>223046.18000000017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3729925.96</v>
      </c>
      <c r="C19" s="76">
        <f t="shared" ref="C19:G19" si="4">SUM(C20:C26)</f>
        <v>0</v>
      </c>
      <c r="D19" s="76">
        <f t="shared" si="4"/>
        <v>3729925.96</v>
      </c>
      <c r="E19" s="76">
        <f t="shared" si="4"/>
        <v>3506879.78</v>
      </c>
      <c r="F19" s="76">
        <f t="shared" si="4"/>
        <v>3506879.78</v>
      </c>
      <c r="G19" s="76">
        <f t="shared" si="4"/>
        <v>223046.18000000017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95">
        <v>3729925.96</v>
      </c>
      <c r="C23" s="95">
        <v>0</v>
      </c>
      <c r="D23" s="76">
        <f t="shared" si="5"/>
        <v>3729925.96</v>
      </c>
      <c r="E23" s="95">
        <v>3506879.78</v>
      </c>
      <c r="F23" s="95">
        <v>3506879.78</v>
      </c>
      <c r="G23" s="76">
        <f t="shared" si="6"/>
        <v>223046.18000000017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3729925.96</v>
      </c>
      <c r="C77" s="77">
        <f t="shared" ref="C77:G77" si="26">C9+C43</f>
        <v>0</v>
      </c>
      <c r="D77" s="77">
        <f t="shared" si="26"/>
        <v>3729925.96</v>
      </c>
      <c r="E77" s="77">
        <f t="shared" si="26"/>
        <v>3506879.78</v>
      </c>
      <c r="F77" s="77">
        <f t="shared" si="26"/>
        <v>3506879.78</v>
      </c>
      <c r="G77" s="77">
        <f t="shared" si="26"/>
        <v>223046.18000000017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7" t="s">
        <v>145</v>
      </c>
      <c r="B1" s="98"/>
      <c r="C1" s="98"/>
      <c r="D1" s="98"/>
      <c r="E1" s="98"/>
      <c r="F1" s="98"/>
      <c r="G1" s="98"/>
    </row>
    <row r="2" spans="1:7">
      <c r="A2" s="112" t="s">
        <v>343</v>
      </c>
      <c r="B2" s="113"/>
      <c r="C2" s="113"/>
      <c r="D2" s="113"/>
      <c r="E2" s="113"/>
      <c r="F2" s="113"/>
      <c r="G2" s="114"/>
    </row>
    <row r="3" spans="1:7">
      <c r="A3" s="118" t="s">
        <v>1</v>
      </c>
      <c r="B3" s="119"/>
      <c r="C3" s="119"/>
      <c r="D3" s="119"/>
      <c r="E3" s="119"/>
      <c r="F3" s="119"/>
      <c r="G3" s="120"/>
    </row>
    <row r="4" spans="1:7">
      <c r="A4" s="118" t="s">
        <v>146</v>
      </c>
      <c r="B4" s="119"/>
      <c r="C4" s="119"/>
      <c r="D4" s="119"/>
      <c r="E4" s="119"/>
      <c r="F4" s="119"/>
      <c r="G4" s="120"/>
    </row>
    <row r="5" spans="1:7">
      <c r="A5" s="118" t="s">
        <v>344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147</v>
      </c>
      <c r="B7" s="99" t="s">
        <v>5</v>
      </c>
      <c r="C7" s="99"/>
      <c r="D7" s="99"/>
      <c r="E7" s="99"/>
      <c r="F7" s="99"/>
      <c r="G7" s="99" t="s">
        <v>6</v>
      </c>
    </row>
    <row r="8" spans="1:7" ht="30">
      <c r="A8" s="104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23"/>
    </row>
    <row r="9" spans="1:7">
      <c r="A9" s="36" t="s">
        <v>148</v>
      </c>
      <c r="B9" s="71">
        <f>B10+B11+B12+B15+B16+B19</f>
        <v>2564175.2999999998</v>
      </c>
      <c r="C9" s="71">
        <f t="shared" ref="C9:G9" si="0">C10+C11+C12+C15+C16+C19</f>
        <v>177141</v>
      </c>
      <c r="D9" s="71">
        <f t="shared" si="0"/>
        <v>2741316.3</v>
      </c>
      <c r="E9" s="71">
        <f t="shared" si="0"/>
        <v>2602854.2400000002</v>
      </c>
      <c r="F9" s="71">
        <f t="shared" si="0"/>
        <v>2602854.2400000002</v>
      </c>
      <c r="G9" s="71">
        <f t="shared" si="0"/>
        <v>138462.05999999959</v>
      </c>
    </row>
    <row r="10" spans="1:7">
      <c r="A10" s="37" t="s">
        <v>149</v>
      </c>
      <c r="B10" s="96">
        <v>2564175.2999999998</v>
      </c>
      <c r="C10" s="96">
        <v>177141</v>
      </c>
      <c r="D10" s="72">
        <f>B10+C10</f>
        <v>2741316.3</v>
      </c>
      <c r="E10" s="96">
        <v>2602854.2400000002</v>
      </c>
      <c r="F10" s="96">
        <v>2602854.2400000002</v>
      </c>
      <c r="G10" s="72">
        <f>D10-E10</f>
        <v>138462.05999999959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96">
        <v>0</v>
      </c>
      <c r="C22" s="96">
        <v>0</v>
      </c>
      <c r="D22" s="72">
        <f>B22+C22</f>
        <v>0</v>
      </c>
      <c r="E22" s="96">
        <v>0</v>
      </c>
      <c r="F22" s="96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2564175.2999999998</v>
      </c>
      <c r="C33" s="71">
        <f t="shared" ref="C33:G33" si="6">C9+C21</f>
        <v>177141</v>
      </c>
      <c r="D33" s="71">
        <f t="shared" si="6"/>
        <v>2741316.3</v>
      </c>
      <c r="E33" s="71">
        <f t="shared" si="6"/>
        <v>2602854.2400000002</v>
      </c>
      <c r="F33" s="71">
        <f t="shared" si="6"/>
        <v>2602854.2400000002</v>
      </c>
      <c r="G33" s="71">
        <f t="shared" si="6"/>
        <v>138462.05999999959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Hoja1</vt:lpstr>
      <vt:lpstr>Hoja1 (2)</vt:lpstr>
      <vt:lpstr>Hoja1 (3)</vt:lpstr>
      <vt:lpstr>Hoja1 (4)</vt:lpstr>
      <vt:lpstr>F6A</vt:lpstr>
      <vt:lpstr>F6B</vt:lpstr>
      <vt:lpstr>F6C</vt:lpstr>
      <vt:lpstr>F6D</vt:lpstr>
      <vt:lpstr>'F6A'!Área_de_impresión</vt:lpstr>
      <vt:lpstr>'F6C'!Área_de_impresión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2018-12-04T18:00:32Z</cp:lastPrinted>
  <dcterms:created xsi:type="dcterms:W3CDTF">2018-11-21T18:09:30Z</dcterms:created>
  <dcterms:modified xsi:type="dcterms:W3CDTF">2023-01-23T19:25:11Z</dcterms:modified>
</cp:coreProperties>
</file>