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13_ncr:1_{376BE344-81C4-467C-AA1A-EBB1F1E281DD}" xr6:coauthVersionLast="47" xr6:coauthVersionMax="47" xr10:uidLastSave="{00000000-0000-0000-0000-000000000000}"/>
  <bookViews>
    <workbookView xWindow="-120" yWindow="-120" windowWidth="29040" windowHeight="15720" firstSheet="5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6" l="1"/>
  <c r="B8" i="3"/>
  <c r="B22" i="3"/>
  <c r="B20" i="3"/>
  <c r="D8" i="19" l="1"/>
  <c r="E8" i="19"/>
  <c r="F8" i="19"/>
  <c r="G8" i="19"/>
  <c r="D9" i="19"/>
  <c r="E9" i="19"/>
  <c r="F9" i="19" s="1"/>
  <c r="G9" i="19" s="1"/>
  <c r="D10" i="19"/>
  <c r="E10" i="19"/>
  <c r="F10" i="19"/>
  <c r="G10" i="19"/>
  <c r="D12" i="19"/>
  <c r="E12" i="19"/>
  <c r="F12" i="19"/>
  <c r="G12" i="19"/>
  <c r="D13" i="19"/>
  <c r="E13" i="19"/>
  <c r="F13" i="19" s="1"/>
  <c r="G13" i="19" s="1"/>
  <c r="C13" i="19"/>
  <c r="C12" i="19"/>
  <c r="C9" i="19"/>
  <c r="C10" i="19"/>
  <c r="C8" i="19"/>
  <c r="G10" i="10" l="1"/>
  <c r="C71" i="7" l="1"/>
  <c r="F20" i="3" l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E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G29" i="19" s="1"/>
  <c r="F7" i="19"/>
  <c r="F29" i="19" s="1"/>
  <c r="E7" i="19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D30" i="20" l="1"/>
  <c r="E30" i="20"/>
  <c r="F30" i="20"/>
  <c r="E28" i="22"/>
  <c r="G28" i="22"/>
  <c r="B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C22" i="8"/>
  <c r="D22" i="8"/>
  <c r="E22" i="8"/>
  <c r="F22" i="8"/>
  <c r="F32" i="8" s="1"/>
  <c r="G22" i="8"/>
  <c r="B2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9" l="1"/>
  <c r="E79" i="2"/>
  <c r="E47" i="2"/>
  <c r="E59" i="2" s="1"/>
  <c r="E32" i="8"/>
  <c r="G28" i="7"/>
  <c r="C9" i="7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32" i="8"/>
  <c r="D32" i="8"/>
  <c r="C32" i="8"/>
  <c r="G32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D77" i="9"/>
  <c r="E81" i="2"/>
  <c r="E77" i="9"/>
  <c r="G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<sst xmlns="http://schemas.openxmlformats.org/spreadsheetml/2006/main" count="1008" uniqueCount="606">
  <si>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</si>
  <si>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</si>
  <si>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</si>
  <si>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</si>
  <si>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</si>
  <si>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</si>
  <si>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</si>
  <si>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</si>
  <si>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</si>
  <si>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</si>
  <si>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</si>
  <si>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</si>
  <si>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</si>
  <si>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</si>
  <si>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</si>
  <si>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</si>
  <si>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</si>
  <si>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</si>
  <si>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</si>
  <si>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</si>
  <si>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</si>
  <si>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</si>
  <si>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</si>
  <si>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</si>
  <si>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</si>
  <si>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</si>
  <si>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</si>
  <si>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</si>
  <si>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</si>
  <si>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</si>
  <si>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</si>
  <si>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</si>
  <si>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</si>
  <si>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</si>
  <si>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</si>
  <si>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</si>
  <si>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</si>
  <si>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</si>
  <si>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</si>
  <si>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</si>
  <si>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</si>
  <si>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</si>
  <si>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</si>
  <si>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</si>
  <si>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</si>
  <si>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</si>
  <si>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</si>
  <si>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</si>
  <si>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</si>
  <si>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</si>
  <si>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</si>
  <si>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</si>
  <si>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</si>
  <si>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</si>
  <si>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</si>
  <si>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</si>
  <si>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</si>
  <si>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</si>
  <si>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</si>
  <si>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</si>
  <si>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</si>
  <si>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</si>
  <si>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</si>
  <si>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</si>
  <si>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</si>
  <si>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</si>
  <si>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</si>
  <si>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</si>
  <si>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</si>
  <si>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</si>
  <si>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</si>
  <si>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</si>
  <si>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</si>
  <si>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</si>
  <si>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</si>
  <si>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</si>
  <si>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</si>
  <si>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</si>
  <si>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</si>
  <si>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</si>
  <si>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</si>
  <si>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</si>
  <si>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</si>
  <si>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</si>
  <si>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</si>
  <si>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</si>
  <si>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</si>
  <si>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</si>
  <si>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</si>
  <si>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</si>
  <si>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</si>
  <si>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</si>
  <si>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</si>
  <si>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</si>
  <si>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</si>
  <si>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</si>
  <si>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</si>
  <si>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</si>
  <si>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</si>
  <si>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</si>
  <si>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</si>
  <si>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</si>
  <si>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</si>
  <si>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</si>
  <si>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</si>
  <si>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</si>
  <si>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</si>
  <si>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</si>
  <si>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</si>
  <si>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</si>
  <si>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</si>
  <si>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</si>
  <si>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</si>
  <si>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</si>
  <si>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</si>
  <si>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</si>
  <si>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</si>
  <si>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</si>
  <si>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</si>
  <si>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</si>
  <si>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</si>
  <si>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</si>
  <si>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</si>
  <si>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</si>
  <si>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</si>
  <si>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</si>
  <si>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</si>
  <si>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</si>
  <si>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</si>
  <si>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</si>
  <si>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</si>
  <si>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</si>
  <si>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</si>
  <si>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</si>
  <si>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</si>
  <si>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</si>
  <si>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</si>
  <si>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</si>
  <si>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</si>
  <si>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</si>
  <si>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</si>
  <si>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</si>
  <si>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</si>
  <si>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</si>
  <si>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</si>
  <si>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</si>
  <si>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</si>
  <si>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</si>
  <si>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</si>
  <si>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</si>
  <si>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</si>
  <si>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</si>
  <si>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</si>
  <si>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</si>
  <si>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</si>
  <si>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</si>
  <si>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</si>
  <si>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</si>
  <si>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</si>
  <si>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</si>
  <si>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</si>
  <si>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</si>
  <si>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</si>
  <si>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</si>
  <si>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</si>
  <si>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</si>
  <si>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</si>
  <si>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</si>
  <si>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</si>
  <si>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</si>
  <si>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</si>
  <si>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</si>
  <si>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</si>
  <si>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</si>
  <si>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</si>
  <si>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</si>
  <si>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</si>
  <si>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</si>
  <si>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</si>
  <si>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</si>
  <si>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</si>
  <si>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</si>
  <si>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</si>
  <si>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</si>
  <si>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</si>
  <si>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</si>
  <si>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</si>
  <si>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</si>
  <si>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</si>
  <si>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</si>
  <si>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</si>
  <si>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</si>
  <si>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</si>
  <si>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</si>
  <si>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</si>
  <si>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</si>
  <si>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</si>
  <si>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</si>
  <si>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</si>
  <si>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</si>
  <si>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</si>
  <si>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</si>
  <si>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</si>
  <si>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</si>
  <si>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</si>
  <si>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</si>
  <si>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</si>
  <si>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</si>
  <si>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</si>
  <si>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</si>
  <si>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</si>
  <si>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</si>
  <si>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</si>
  <si>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</si>
  <si>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</si>
  <si>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</si>
  <si>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</si>
  <si>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</si>
  <si>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</si>
  <si>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</si>
  <si>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</si>
  <si>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</si>
  <si>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</si>
  <si>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</si>
  <si>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</si>
  <si>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</si>
  <si>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</si>
  <si>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</si>
  <si>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</si>
  <si>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</si>
  <si>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</si>
  <si>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</si>
  <si>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</si>
  <si>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</si>
  <si>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</si>
  <si>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</si>
  <si>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</si>
  <si>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</si>
  <si>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</si>
  <si>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</si>
  <si>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</si>
  <si>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</si>
  <si>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</si>
  <si>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</si>
  <si>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</si>
  <si>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</si>
  <si>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</si>
  <si>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</si>
  <si>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</si>
  <si>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</si>
  <si>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</si>
  <si>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</si>
  <si>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</si>
  <si>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</si>
  <si>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</si>
  <si>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</si>
  <si>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</si>
  <si>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</si>
  <si>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</si>
  <si>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</si>
  <si>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</si>
  <si>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</si>
  <si>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</si>
  <si>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</si>
  <si>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</si>
  <si>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</si>
  <si>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</si>
  <si>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</si>
  <si>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</si>
  <si>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</si>
  <si>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</si>
  <si>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</si>
  <si>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</si>
  <si>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</si>
  <si>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</si>
  <si>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</si>
  <si>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</si>
  <si>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</si>
  <si>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</si>
  <si>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</si>
  <si>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</si>
  <si>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</si>
  <si>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</si>
  <si>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</si>
  <si>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</si>
  <si>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</si>
  <si>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</si>
  <si>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</si>
  <si>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</si>
  <si>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</si>
  <si>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</si>
  <si>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</si>
  <si>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</si>
  <si>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</si>
  <si>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</si>
  <si>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</si>
  <si>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</si>
  <si>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</si>
  <si>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</si>
  <si>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</si>
  <si>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</si>
  <si>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</si>
  <si>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</si>
  <si>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</si>
  <si>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</si>
  <si>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</si>
  <si>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</si>
  <si>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</si>
  <si>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</si>
  <si>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</si>
  <si>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</si>
  <si>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</si>
  <si>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</si>
  <si>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</si>
  <si>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</si>
  <si>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</si>
  <si>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</si>
  <si>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</si>
  <si>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</si>
  <si>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</si>
  <si>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</si>
  <si>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</si>
  <si>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</si>
  <si>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</si>
  <si>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</si>
  <si>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</si>
  <si>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</si>
  <si>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</si>
  <si>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</si>
  <si>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</si>
  <si>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</si>
  <si>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</si>
  <si>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</si>
  <si>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</si>
  <si>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</si>
  <si>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</si>
  <si>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</si>
  <si>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</si>
  <si>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</si>
  <si>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</si>
  <si>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</si>
  <si>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</si>
  <si>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</si>
  <si>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</si>
  <si>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</si>
  <si>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</si>
  <si>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</si>
  <si>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</si>
  <si>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</si>
  <si>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</si>
  <si>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</si>
  <si>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</si>
  <si>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</si>
  <si>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</si>
  <si>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</si>
  <si>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</si>
  <si>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</si>
  <si>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</si>
  <si>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</si>
  <si>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</si>
  <si>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</si>
  <si>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</si>
  <si>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</si>
  <si>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</si>
  <si>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</si>
  <si>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</si>
  <si>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</si>
  <si>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</si>
  <si>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</si>
  <si>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</si>
  <si>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</si>
  <si>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</si>
  <si>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</si>
  <si>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</si>
  <si>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</si>
  <si>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</si>
  <si>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</si>
  <si>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</si>
  <si>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</si>
  <si>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</si>
  <si>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</si>
  <si>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</si>
  <si>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</si>
  <si>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</si>
  <si>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</si>
  <si>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</si>
  <si>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</si>
  <si>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</si>
  <si>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</si>
  <si>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</si>
  <si>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</si>
  <si>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</si>
  <si>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</si>
  <si>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</si>
  <si>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</si>
  <si>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</si>
  <si>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</si>
  <si>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</si>
  <si>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</si>
  <si>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</si>
  <si>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</si>
  <si>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</si>
  <si>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</si>
  <si>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</si>
  <si>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</si>
  <si>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</si>
  <si>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</si>
  <si>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</si>
  <si>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</si>
  <si>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</si>
  <si>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</si>
  <si>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</si>
  <si>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</si>
  <si>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</si>
  <si>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</si>
  <si>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</si>
  <si>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</si>
  <si>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</si>
  <si>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</si>
  <si>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</si>
  <si>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</si>
  <si>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</si>
  <si>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</si>
  <si>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</si>
  <si>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</si>
  <si>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</si>
  <si>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</si>
  <si>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</si>
  <si>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</si>
  <si>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</si>
  <si>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</si>
  <si>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</si>
  <si>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</si>
  <si>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</si>
  <si>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</si>
  <si>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</si>
  <si>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</si>
  <si>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</si>
  <si>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</si>
  <si>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</si>
  <si>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</si>
  <si>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</si>
  <si>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</si>
  <si>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</si>
  <si>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</si>
  <si>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</si>
  <si>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</si>
  <si>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</si>
  <si>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</si>
  <si>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</si>
  <si>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</si>
  <si>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</si>
  <si>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</si>
  <si>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</si>
  <si>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</si>
  <si>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</si>
  <si>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</si>
  <si>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</si>
  <si>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</si>
  <si>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</si>
  <si>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</si>
  <si>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</si>
  <si>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</si>
  <si>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</si>
  <si>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</si>
  <si>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</si>
  <si>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</si>
  <si>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</si>
  <si>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</si>
  <si>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</si>
  <si>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</si>
  <si>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</si>
  <si>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</si>
  <si>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</si>
  <si>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</si>
  <si>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</si>
  <si>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</si>
  <si>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</si>
  <si>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</si>
  <si>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</si>
  <si>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</si>
  <si>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</si>
  <si>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</si>
  <si>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</si>
  <si>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</si>
  <si>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</si>
  <si>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</si>
  <si>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</si>
  <si>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</si>
  <si>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</si>
  <si>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</si>
  <si>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</si>
  <si>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</si>
  <si>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</si>
  <si>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</si>
  <si>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</si>
  <si>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</si>
  <si>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</si>
  <si>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</si>
  <si>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</si>
  <si>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</si>
  <si>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</si>
  <si>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</si>
  <si>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</si>
  <si>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</si>
  <si>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</si>
  <si>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</si>
  <si>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</si>
  <si>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</si>
  <si>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</si>
  <si>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</si>
  <si>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</si>
  <si>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</si>
  <si>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</si>
  <si>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</si>
  <si>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</si>
  <si>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</si>
  <si>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</si>
  <si>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</si>
  <si>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</si>
  <si>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</si>
  <si>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</si>
  <si>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</si>
  <si>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</si>
  <si>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</si>
  <si>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</si>
  <si>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</si>
  <si>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</si>
  <si>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</si>
  <si>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</si>
  <si>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</si>
  <si>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</si>
  <si>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</si>
  <si>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</si>
  <si>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</si>
  <si>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</si>
  <si>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</si>
  <si>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</si>
  <si>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</si>
  <si>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</si>
  <si>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</si>
  <si>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</si>
  <si>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</si>
  <si>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</si>
  <si>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</si>
  <si>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</si>
  <si>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</si>
  <si>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</si>
  <si>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</si>
  <si>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</si>
  <si>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</si>
  <si>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</si>
  <si>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</si>
  <si>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</si>
  <si>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</si>
  <si>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</si>
  <si>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</si>
  <si>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</si>
  <si>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</si>
  <si>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</si>
  <si>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</si>
  <si>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</si>
  <si>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</si>
  <si>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</si>
  <si>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</si>
  <si>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</si>
  <si>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</si>
  <si>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</si>
  <si>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</si>
  <si>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</si>
  <si>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</si>
  <si>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</si>
  <si>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</si>
  <si>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</si>
  <si>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</si>
  <si>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</si>
  <si>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</si>
  <si>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</si>
  <si>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</si>
  <si>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</si>
  <si>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</si>
  <si>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</si>
  <si>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</si>
  <si>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</si>
  <si>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</si>
  <si>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</si>
  <si>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</si>
  <si>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a) APP 1                          NO APLICA</t>
  </si>
  <si>
    <t>Año en Cuestión
(de iniciativa de Ley) © 2025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</si>
  <si>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 2025</t>
    </r>
  </si>
  <si>
    <t>actuariales que reportar durante el ejercicio.</t>
  </si>
  <si>
    <t>Al 31 de Diciembre de 2024 y al 30 de Junio de 2025 (b)</t>
  </si>
  <si>
    <t>COMITÉ MUNICIPAL DE AGUA POTABLE Y ALCANTARILLADO DE APASEO EL GRANDE GTO</t>
  </si>
  <si>
    <t>31120M04A010000 DIRECCION GENERAL</t>
  </si>
  <si>
    <t>31120M04A010100 COORDINACION ADMINISTRAT</t>
  </si>
  <si>
    <t>31120M04A010200 COORDINACION COMERCIAL</t>
  </si>
  <si>
    <t>31120M04A010300 COORDINACION TECNICA</t>
  </si>
  <si>
    <t>31120M04A010400 COORDINACION JURIDICA</t>
  </si>
  <si>
    <t>31120M04A010500 COORDINACION COMUNIDADES</t>
  </si>
  <si>
    <t>31120M04A010600 COORDINACION OPERATIVA</t>
  </si>
  <si>
    <t>31120M04A010700 COORDINACION RECURSOS MA</t>
  </si>
  <si>
    <t>31120M04A010800 COORDINACION RECURSOS HU</t>
  </si>
  <si>
    <t>31120M04A010900 COORDINACION SOCIAL DE C</t>
  </si>
  <si>
    <t>31120M04A011000 COORDINACION DE VINCULAC</t>
  </si>
  <si>
    <t>El Comité Municipal de Agua Potable y Alcantarillado de Apaseo el Grande, Gto., no cuenta con estudios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</si>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</sst>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0" applyNumberForma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 4" xfId="5" xr:uid="{88B941BB-05ED-4CF7-8BD6-CCC3CD6664E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1" zoomScale="75" zoomScaleNormal="75" workbookViewId="0">
      <selection activeCell="D44" sqref="D4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39092157.359999999</v>
      </c>
      <c r="C9" s="47">
        <f>SUM(C10:C16)</f>
        <v>37675138.850000001</v>
      </c>
      <c r="D9" s="46" t="s">
        <v>12</v>
      </c>
      <c r="E9" s="47">
        <f>SUM(E10:E18)</f>
        <v>14693524.970000001</v>
      </c>
      <c r="F9" s="47">
        <f>SUM(F10:F18)</f>
        <v>1453707.36</v>
      </c>
    </row>
    <row r="10" spans="1:6" x14ac:dyDescent="0.25">
      <c r="A10" s="48" t="s">
        <v>13</v>
      </c>
      <c r="B10" s="47">
        <v>39092157.359999999</v>
      </c>
      <c r="C10" s="47">
        <v>37675138.850000001</v>
      </c>
      <c r="D10" s="48" t="s">
        <v>14</v>
      </c>
      <c r="E10" s="47">
        <v>0</v>
      </c>
      <c r="F10" s="47">
        <v>0</v>
      </c>
    </row>
    <row r="11" spans="1:6" x14ac:dyDescent="0.25">
      <c r="A11" s="48" t="s">
        <v>15</v>
      </c>
      <c r="B11" s="47">
        <v>0</v>
      </c>
      <c r="C11" s="47">
        <v>0</v>
      </c>
      <c r="D11" s="48" t="s">
        <v>16</v>
      </c>
      <c r="E11" s="47">
        <v>14693524.970000001</v>
      </c>
      <c r="F11" s="47">
        <v>1453707.36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0</v>
      </c>
      <c r="F16" s="47">
        <v>0</v>
      </c>
    </row>
    <row r="17" spans="1:6" x14ac:dyDescent="0.25">
      <c r="A17" s="46" t="s">
        <v>27</v>
      </c>
      <c r="B17" s="47">
        <f>SUM(B18:B24)</f>
        <v>13203909.789999999</v>
      </c>
      <c r="C17" s="47">
        <f>SUM(C18:C24)</f>
        <v>9657309.3300000001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13203909.789999999</v>
      </c>
      <c r="C18" s="47">
        <v>9657309.3300000001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47">
        <v>0</v>
      </c>
      <c r="C20" s="47">
        <v>0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-1649860.45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-1649860.45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152694.10999999999</v>
      </c>
      <c r="C37" s="47">
        <v>188893.25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50798900.809999995</v>
      </c>
      <c r="C47" s="4">
        <f>C9+C17+C25+C31+C37+C38+C41</f>
        <v>47521341.43</v>
      </c>
      <c r="D47" s="2" t="s">
        <v>86</v>
      </c>
      <c r="E47" s="4">
        <f>E9+E19+E23+E26+E27+E31+E38+E42</f>
        <v>14693524.970000001</v>
      </c>
      <c r="F47" s="4">
        <f>F9+F19+F23+F26+F27+F31+F38+F42</f>
        <v>1453707.36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58564690.659999996</v>
      </c>
      <c r="C52" s="47">
        <v>52466632.509999998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46170722.789999999</v>
      </c>
      <c r="C53" s="47">
        <v>42398899.780000001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2437668.54</v>
      </c>
      <c r="C54" s="47">
        <v>2437668.54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-27976010.489999998</v>
      </c>
      <c r="C55" s="47">
        <v>-27976010.489999998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4365034.0599999996</v>
      </c>
      <c r="C56" s="47">
        <v>3102230.28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14693524.970000001</v>
      </c>
      <c r="F59" s="4">
        <f>F47+F57</f>
        <v>1453707.36</v>
      </c>
    </row>
    <row r="60" spans="1:6" x14ac:dyDescent="0.25">
      <c r="A60" s="3" t="s">
        <v>106</v>
      </c>
      <c r="B60" s="4">
        <f>SUM(B50:B58)</f>
        <v>83562105.560000002</v>
      </c>
      <c r="C60" s="4">
        <f>SUM(C50:C58)</f>
        <v>72429420.620000005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134361006.37</v>
      </c>
      <c r="C62" s="4">
        <f>SUM(C47+C60)</f>
        <v>119950762.05000001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942681.52</v>
      </c>
      <c r="F63" s="47">
        <f>SUM(F64:F66)</f>
        <v>942681.52</v>
      </c>
    </row>
    <row r="64" spans="1:6" x14ac:dyDescent="0.25">
      <c r="A64" s="45"/>
      <c r="B64" s="45"/>
      <c r="C64" s="45"/>
      <c r="D64" s="46" t="s">
        <v>110</v>
      </c>
      <c r="E64" s="47">
        <v>842981.52</v>
      </c>
      <c r="F64" s="47">
        <v>842981.52</v>
      </c>
    </row>
    <row r="65" spans="1:6" x14ac:dyDescent="0.25">
      <c r="A65" s="45"/>
      <c r="B65" s="45"/>
      <c r="C65" s="45"/>
      <c r="D65" s="50" t="s">
        <v>111</v>
      </c>
      <c r="E65" s="47">
        <v>99700</v>
      </c>
      <c r="F65" s="47">
        <v>99700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118724799.88</v>
      </c>
      <c r="F68" s="47">
        <f>SUM(F69:F73)</f>
        <v>117554373.17</v>
      </c>
    </row>
    <row r="69" spans="1:6" x14ac:dyDescent="0.25">
      <c r="A69" s="53"/>
      <c r="B69" s="45"/>
      <c r="C69" s="45"/>
      <c r="D69" s="46" t="s">
        <v>114</v>
      </c>
      <c r="E69" s="47">
        <v>1170426.71</v>
      </c>
      <c r="F69" s="47">
        <v>13251706.189999999</v>
      </c>
    </row>
    <row r="70" spans="1:6" x14ac:dyDescent="0.25">
      <c r="A70" s="53"/>
      <c r="B70" s="45"/>
      <c r="C70" s="45"/>
      <c r="D70" s="46" t="s">
        <v>115</v>
      </c>
      <c r="E70" s="47">
        <v>117554373.17</v>
      </c>
      <c r="F70" s="47">
        <v>104302666.98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119667481.39999999</v>
      </c>
      <c r="F79" s="4">
        <f>F63+F68+F75</f>
        <v>118497054.69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134361006.37</v>
      </c>
      <c r="F81" s="4">
        <f>F59+F79</f>
        <v>119950762.05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B9:C62 E9:F4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36 B12:C17 B57:C62 E6:F6 E17:F40 E66:F68 E71:F81 B23:C25 C22 E42:F63 F41 B38:C47 B27:C30 C26 B19:C2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452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453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454</v>
      </c>
      <c r="B5" s="174"/>
      <c r="C5" s="174"/>
      <c r="D5" s="174"/>
      <c r="E5" s="174"/>
      <c r="F5" s="174"/>
      <c r="G5" s="175"/>
    </row>
    <row r="6" spans="1:7" ht="45" x14ac:dyDescent="0.25">
      <c r="A6" s="139" t="s">
        <v>455</v>
      </c>
      <c r="B6" s="7" t="s">
        <v>588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7" ht="15.75" customHeight="1" x14ac:dyDescent="0.25">
      <c r="A7" s="26" t="s">
        <v>456</v>
      </c>
      <c r="B7" s="119">
        <f>SUM(B8:B19)</f>
        <v>49980729.700000003</v>
      </c>
      <c r="C7" s="119">
        <f t="shared" ref="C7:G7" si="0">SUM(C8:C19)</f>
        <v>52479766.185000002</v>
      </c>
      <c r="D7" s="119">
        <f t="shared" si="0"/>
        <v>55103754.494250007</v>
      </c>
      <c r="E7" s="119">
        <f t="shared" si="0"/>
        <v>57858942.218962513</v>
      </c>
      <c r="F7" s="119">
        <f t="shared" si="0"/>
        <v>60751889.329910643</v>
      </c>
      <c r="G7" s="119">
        <f t="shared" si="0"/>
        <v>63789483.79640618</v>
      </c>
    </row>
    <row r="8" spans="1:7" x14ac:dyDescent="0.25">
      <c r="A8" s="58" t="s">
        <v>457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458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459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463</v>
      </c>
      <c r="B14" s="75">
        <v>49980729.700000003</v>
      </c>
      <c r="C14" s="75">
        <v>52479766.185000002</v>
      </c>
      <c r="D14" s="75">
        <v>55103754.494250007</v>
      </c>
      <c r="E14" s="75">
        <v>57858942.218962513</v>
      </c>
      <c r="F14" s="75">
        <v>60751889.329910643</v>
      </c>
      <c r="G14" s="75">
        <v>63789483.79640618</v>
      </c>
    </row>
    <row r="15" spans="1:7" x14ac:dyDescent="0.25">
      <c r="A15" s="58" t="s">
        <v>464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467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468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469</v>
      </c>
      <c r="B20" s="75"/>
      <c r="C20" s="75"/>
      <c r="D20" s="75"/>
      <c r="E20" s="75"/>
      <c r="F20" s="75"/>
      <c r="G20" s="75"/>
    </row>
    <row r="21" spans="1:7" x14ac:dyDescent="0.25">
      <c r="A21" s="3" t="s">
        <v>470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469</v>
      </c>
      <c r="B27" s="76"/>
      <c r="C27" s="76"/>
      <c r="D27" s="76"/>
      <c r="E27" s="76"/>
      <c r="F27" s="76"/>
      <c r="G27" s="76"/>
    </row>
    <row r="28" spans="1:7" x14ac:dyDescent="0.25">
      <c r="A28" s="3" t="s">
        <v>476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469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478</v>
      </c>
      <c r="B31" s="119">
        <f>B21+B7+B28</f>
        <v>49980729.700000003</v>
      </c>
      <c r="C31" s="119">
        <f t="shared" ref="C31:G31" si="3">C21+C7+C28</f>
        <v>52479766.185000002</v>
      </c>
      <c r="D31" s="119">
        <f t="shared" si="3"/>
        <v>55103754.494250007</v>
      </c>
      <c r="E31" s="119">
        <f t="shared" si="3"/>
        <v>57858942.218962513</v>
      </c>
      <c r="F31" s="119">
        <f t="shared" si="3"/>
        <v>60751889.329910643</v>
      </c>
      <c r="G31" s="119">
        <f t="shared" si="3"/>
        <v>63789483.79640618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296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479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298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480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41" sqref="A4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481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482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454</v>
      </c>
      <c r="B5" s="174"/>
      <c r="C5" s="174"/>
      <c r="D5" s="174"/>
      <c r="E5" s="174"/>
      <c r="F5" s="174"/>
      <c r="G5" s="175"/>
    </row>
    <row r="6" spans="1:7" ht="45" x14ac:dyDescent="0.25">
      <c r="A6" s="139" t="s">
        <v>455</v>
      </c>
      <c r="B6" s="7" t="s">
        <v>588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7" ht="15.75" customHeight="1" x14ac:dyDescent="0.25">
      <c r="A7" s="26" t="s">
        <v>483</v>
      </c>
      <c r="B7" s="119">
        <f t="shared" ref="B7:G7" si="0">SUM(B8:B16)</f>
        <v>49980729.699999996</v>
      </c>
      <c r="C7" s="119">
        <f t="shared" si="0"/>
        <v>52479766.185000002</v>
      </c>
      <c r="D7" s="119">
        <f t="shared" si="0"/>
        <v>55103755.494250007</v>
      </c>
      <c r="E7" s="119">
        <f t="shared" si="0"/>
        <v>57858944.218962513</v>
      </c>
      <c r="F7" s="119">
        <f t="shared" si="0"/>
        <v>60751892.329910636</v>
      </c>
      <c r="G7" s="119">
        <f t="shared" si="0"/>
        <v>63789487.796406172</v>
      </c>
    </row>
    <row r="8" spans="1:7" x14ac:dyDescent="0.25">
      <c r="A8" s="58" t="s">
        <v>484</v>
      </c>
      <c r="B8" s="75">
        <v>28569201.859999999</v>
      </c>
      <c r="C8" s="75">
        <f>+B8*1.05</f>
        <v>29997661.953000002</v>
      </c>
      <c r="D8" s="75">
        <f t="shared" ref="D8:G8" si="1">+C8*1.05</f>
        <v>31497545.050650004</v>
      </c>
      <c r="E8" s="75">
        <f t="shared" si="1"/>
        <v>33072422.303182505</v>
      </c>
      <c r="F8" s="75">
        <f t="shared" si="1"/>
        <v>34726043.418341629</v>
      </c>
      <c r="G8" s="75">
        <f t="shared" si="1"/>
        <v>36462345.589258716</v>
      </c>
    </row>
    <row r="9" spans="1:7" ht="15.75" customHeight="1" x14ac:dyDescent="0.25">
      <c r="A9" s="58" t="s">
        <v>485</v>
      </c>
      <c r="B9" s="75">
        <v>4338733.76</v>
      </c>
      <c r="C9" s="75">
        <f t="shared" ref="C9:G10" si="2">+B9*1.05</f>
        <v>4555670.4479999999</v>
      </c>
      <c r="D9" s="75">
        <f t="shared" si="2"/>
        <v>4783453.9704</v>
      </c>
      <c r="E9" s="75">
        <f t="shared" si="2"/>
        <v>5022626.6689200001</v>
      </c>
      <c r="F9" s="75">
        <f t="shared" si="2"/>
        <v>5273758.0023659999</v>
      </c>
      <c r="G9" s="75">
        <f t="shared" si="2"/>
        <v>5537445.9024843005</v>
      </c>
    </row>
    <row r="10" spans="1:7" x14ac:dyDescent="0.25">
      <c r="A10" s="58" t="s">
        <v>486</v>
      </c>
      <c r="B10" s="75">
        <v>15186594.08</v>
      </c>
      <c r="C10" s="75">
        <f t="shared" si="2"/>
        <v>15945923.784</v>
      </c>
      <c r="D10" s="75">
        <f t="shared" si="2"/>
        <v>16743219.973200001</v>
      </c>
      <c r="E10" s="75">
        <f t="shared" si="2"/>
        <v>17580380.971860003</v>
      </c>
      <c r="F10" s="75">
        <f t="shared" si="2"/>
        <v>18459400.020453002</v>
      </c>
      <c r="G10" s="75">
        <f t="shared" si="2"/>
        <v>19382370.021475654</v>
      </c>
    </row>
    <row r="11" spans="1:7" x14ac:dyDescent="0.25">
      <c r="A11" s="58" t="s">
        <v>487</v>
      </c>
      <c r="B11" s="75">
        <v>0</v>
      </c>
      <c r="C11" s="75">
        <v>0</v>
      </c>
      <c r="D11" s="75">
        <v>1</v>
      </c>
      <c r="E11" s="75">
        <v>2</v>
      </c>
      <c r="F11" s="75">
        <v>3</v>
      </c>
      <c r="G11" s="75">
        <v>4</v>
      </c>
    </row>
    <row r="12" spans="1:7" x14ac:dyDescent="0.25">
      <c r="A12" s="58" t="s">
        <v>488</v>
      </c>
      <c r="B12" s="75">
        <v>706200</v>
      </c>
      <c r="C12" s="75">
        <f>+B12*1.05</f>
        <v>741510</v>
      </c>
      <c r="D12" s="75">
        <f t="shared" ref="D12:G12" si="3">+C12*1.05</f>
        <v>778585.5</v>
      </c>
      <c r="E12" s="75">
        <f t="shared" si="3"/>
        <v>817514.77500000002</v>
      </c>
      <c r="F12" s="75">
        <f t="shared" si="3"/>
        <v>858390.51375000004</v>
      </c>
      <c r="G12" s="75">
        <f t="shared" si="3"/>
        <v>901310.03943750006</v>
      </c>
    </row>
    <row r="13" spans="1:7" x14ac:dyDescent="0.25">
      <c r="A13" s="58" t="s">
        <v>489</v>
      </c>
      <c r="B13" s="75">
        <v>1180000</v>
      </c>
      <c r="C13" s="75">
        <f>+B13*1.05</f>
        <v>1239000</v>
      </c>
      <c r="D13" s="75">
        <f t="shared" ref="D13:G13" si="4">+C13*1.05</f>
        <v>1300950</v>
      </c>
      <c r="E13" s="75">
        <f t="shared" si="4"/>
        <v>1365997.5</v>
      </c>
      <c r="F13" s="75">
        <f t="shared" si="4"/>
        <v>1434297.375</v>
      </c>
      <c r="G13" s="75">
        <f t="shared" si="4"/>
        <v>1506012.2437500001</v>
      </c>
    </row>
    <row r="14" spans="1:7" x14ac:dyDescent="0.25">
      <c r="A14" s="59" t="s">
        <v>490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493</v>
      </c>
      <c r="B18" s="119">
        <f>SUM(B19:B27)</f>
        <v>0</v>
      </c>
      <c r="C18" s="119">
        <f t="shared" ref="C18:G18" si="5">SUM(C19:C27)</f>
        <v>0</v>
      </c>
      <c r="D18" s="119">
        <f t="shared" si="5"/>
        <v>0</v>
      </c>
      <c r="E18" s="119">
        <f t="shared" si="5"/>
        <v>0</v>
      </c>
      <c r="F18" s="119">
        <f t="shared" si="5"/>
        <v>0</v>
      </c>
      <c r="G18" s="119">
        <f t="shared" si="5"/>
        <v>0</v>
      </c>
    </row>
    <row r="19" spans="1:7" x14ac:dyDescent="0.25">
      <c r="A19" s="58" t="s">
        <v>484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489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469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495</v>
      </c>
      <c r="B29" s="119">
        <f>B18+B7</f>
        <v>49980729.699999996</v>
      </c>
      <c r="C29" s="119">
        <f t="shared" ref="C29:G29" si="6">C18+C7</f>
        <v>52479766.185000002</v>
      </c>
      <c r="D29" s="119">
        <f t="shared" si="6"/>
        <v>55103755.494250007</v>
      </c>
      <c r="E29" s="119">
        <f t="shared" si="6"/>
        <v>57858944.218962513</v>
      </c>
      <c r="F29" s="119">
        <f t="shared" si="6"/>
        <v>60751892.329910636</v>
      </c>
      <c r="G29" s="119">
        <f t="shared" si="6"/>
        <v>63789487.796406172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C11 B14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B1" zoomScale="75" zoomScaleNormal="75" workbookViewId="0">
      <selection activeCell="G13" sqref="G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496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497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498</v>
      </c>
      <c r="B5" s="33">
        <v>2020</v>
      </c>
      <c r="C5" s="33">
        <v>2021</v>
      </c>
      <c r="D5" s="33">
        <v>2022</v>
      </c>
      <c r="E5" s="33">
        <v>2023</v>
      </c>
      <c r="F5" s="33">
        <v>2024</v>
      </c>
      <c r="G5" s="33" t="s">
        <v>589</v>
      </c>
    </row>
    <row r="6" spans="1:7" ht="15.75" customHeight="1" x14ac:dyDescent="0.25">
      <c r="A6" s="26" t="s">
        <v>499</v>
      </c>
      <c r="B6" s="119">
        <f>SUM(B7:B18)</f>
        <v>47231206.330000006</v>
      </c>
      <c r="C6" s="119">
        <f t="shared" ref="C6:G6" si="0">SUM(C7:C18)</f>
        <v>49840809.530000001</v>
      </c>
      <c r="D6" s="119">
        <f t="shared" si="0"/>
        <v>49528911.920000002</v>
      </c>
      <c r="E6" s="119">
        <f t="shared" si="0"/>
        <v>66175656.200000003</v>
      </c>
      <c r="F6" s="119">
        <f t="shared" si="0"/>
        <v>69932835.329999998</v>
      </c>
      <c r="G6" s="119">
        <f t="shared" si="0"/>
        <v>41196687.729999997</v>
      </c>
    </row>
    <row r="7" spans="1:7" x14ac:dyDescent="0.25">
      <c r="A7" s="58" t="s">
        <v>457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461</v>
      </c>
      <c r="B11" s="75">
        <v>868144.81</v>
      </c>
      <c r="C11" s="75">
        <v>698099.1</v>
      </c>
      <c r="D11" s="75">
        <v>1162451.07</v>
      </c>
      <c r="E11" s="75">
        <v>2583840.7799999998</v>
      </c>
      <c r="F11" s="75">
        <v>4195315.91</v>
      </c>
      <c r="G11" s="75">
        <v>0</v>
      </c>
    </row>
    <row r="12" spans="1:7" x14ac:dyDescent="0.25">
      <c r="A12" s="58" t="s">
        <v>462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463</v>
      </c>
      <c r="B13" s="75">
        <v>46223972.270000003</v>
      </c>
      <c r="C13" s="75">
        <v>49002710.43</v>
      </c>
      <c r="D13" s="75">
        <v>48366460.850000001</v>
      </c>
      <c r="E13" s="75">
        <v>63591815.420000002</v>
      </c>
      <c r="F13" s="75">
        <v>65737519.420000002</v>
      </c>
      <c r="G13" s="75">
        <v>41196687.729999997</v>
      </c>
    </row>
    <row r="14" spans="1:7" x14ac:dyDescent="0.25">
      <c r="A14" s="58" t="s">
        <v>464</v>
      </c>
      <c r="B14" s="75">
        <v>139089.25</v>
      </c>
      <c r="C14" s="75">
        <v>140000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467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501</v>
      </c>
      <c r="B27" s="119">
        <f>SUM(B28)</f>
        <v>16674078.960000001</v>
      </c>
      <c r="C27" s="119">
        <f t="shared" ref="C27:G27" si="2">SUM(C28)</f>
        <v>7527356.7599999998</v>
      </c>
      <c r="D27" s="119">
        <f t="shared" si="2"/>
        <v>2709150.5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294</v>
      </c>
      <c r="B28" s="76">
        <v>16674078.960000001</v>
      </c>
      <c r="C28" s="75">
        <v>7527356.7599999998</v>
      </c>
      <c r="D28" s="76">
        <v>2709150.5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63905285.290000007</v>
      </c>
      <c r="C30" s="119">
        <f t="shared" ref="C30:G30" si="3">C20+C6+C27</f>
        <v>57368166.289999999</v>
      </c>
      <c r="D30" s="119">
        <f t="shared" si="3"/>
        <v>52238062.420000002</v>
      </c>
      <c r="E30" s="119">
        <f t="shared" si="3"/>
        <v>66175656.200000003</v>
      </c>
      <c r="F30" s="119">
        <f t="shared" si="3"/>
        <v>69932835.329999998</v>
      </c>
      <c r="G30" s="119">
        <f t="shared" si="3"/>
        <v>41196687.729999997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296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479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480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503</v>
      </c>
    </row>
    <row r="39" spans="1:7" x14ac:dyDescent="0.25">
      <c r="A39" t="s">
        <v>504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B30 D20:G30 C20:C27 C29:C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9 B17:G27 C10:G10 B29:G30 E28:G2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28" sqref="G28"/>
    </sheetView>
  </sheetViews>
  <sheetFormatPr baseColWidth="10" defaultColWidth="11" defaultRowHeight="15" x14ac:dyDescent="0.25"/>
  <cols>
    <col min="1" max="1" width="60.28515625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19.5703125" customWidth="1"/>
    <col min="7" max="7" width="19.5703125" bestFit="1" customWidth="1"/>
  </cols>
  <sheetData>
    <row r="1" spans="1:7" ht="41.1" customHeight="1" x14ac:dyDescent="0.25">
      <c r="A1" s="170" t="s">
        <v>505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506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498</v>
      </c>
      <c r="B5" s="33">
        <v>2020</v>
      </c>
      <c r="C5" s="33">
        <v>2021</v>
      </c>
      <c r="D5" s="33">
        <v>2022</v>
      </c>
      <c r="E5" s="33">
        <v>2023</v>
      </c>
      <c r="F5" s="33">
        <v>2024</v>
      </c>
      <c r="G5" s="33" t="s">
        <v>589</v>
      </c>
    </row>
    <row r="6" spans="1:7" ht="15.75" customHeight="1" x14ac:dyDescent="0.25">
      <c r="A6" s="26" t="s">
        <v>483</v>
      </c>
      <c r="B6" s="119">
        <f t="shared" ref="B6:G6" si="0">SUM(B7:B15)</f>
        <v>56221213.460000008</v>
      </c>
      <c r="C6" s="119">
        <f t="shared" si="0"/>
        <v>55126865.379999988</v>
      </c>
      <c r="D6" s="119">
        <f t="shared" si="0"/>
        <v>42166454.700000003</v>
      </c>
      <c r="E6" s="119">
        <f t="shared" si="0"/>
        <v>46405549.450000003</v>
      </c>
      <c r="F6" s="119">
        <f t="shared" si="0"/>
        <v>66768309.649999991</v>
      </c>
      <c r="G6" s="119">
        <f t="shared" si="0"/>
        <v>51122746.819999993</v>
      </c>
    </row>
    <row r="7" spans="1:7" x14ac:dyDescent="0.25">
      <c r="A7" s="58" t="s">
        <v>484</v>
      </c>
      <c r="B7" s="75">
        <v>20780309.599999998</v>
      </c>
      <c r="C7" s="75">
        <v>23711628.890000001</v>
      </c>
      <c r="D7" s="75">
        <v>16820266.140000001</v>
      </c>
      <c r="E7" s="75">
        <v>18497614.030000001</v>
      </c>
      <c r="F7" s="75">
        <v>21846438.73</v>
      </c>
      <c r="G7" s="75">
        <v>15573976.669999998</v>
      </c>
    </row>
    <row r="8" spans="1:7" ht="15.75" customHeight="1" x14ac:dyDescent="0.25">
      <c r="A8" s="58" t="s">
        <v>485</v>
      </c>
      <c r="B8" s="75">
        <v>5051444.2200000007</v>
      </c>
      <c r="C8" s="75">
        <v>5319693.8699999992</v>
      </c>
      <c r="D8" s="75">
        <v>6507513.7299999995</v>
      </c>
      <c r="E8" s="75">
        <v>7803779.0000000009</v>
      </c>
      <c r="F8" s="75">
        <v>12209903.649999999</v>
      </c>
      <c r="G8" s="75">
        <v>4263858.5299999993</v>
      </c>
    </row>
    <row r="9" spans="1:7" x14ac:dyDescent="0.25">
      <c r="A9" s="58" t="s">
        <v>486</v>
      </c>
      <c r="B9" s="75">
        <v>16039878.080000002</v>
      </c>
      <c r="C9" s="75">
        <v>14968379.859999996</v>
      </c>
      <c r="D9" s="75">
        <v>15299156.210000001</v>
      </c>
      <c r="E9" s="75">
        <v>17898961.789999999</v>
      </c>
      <c r="F9" s="75">
        <v>20003526.91</v>
      </c>
      <c r="G9" s="75">
        <v>18861453.59</v>
      </c>
    </row>
    <row r="10" spans="1:7" x14ac:dyDescent="0.25">
      <c r="A10" s="58" t="s">
        <v>487</v>
      </c>
      <c r="B10" s="75">
        <v>10768.45</v>
      </c>
      <c r="C10" s="75">
        <v>26509.15</v>
      </c>
      <c r="D10" s="75">
        <v>0</v>
      </c>
      <c r="E10" s="75">
        <v>2136194.63</v>
      </c>
      <c r="F10" s="75">
        <v>6531639.5700000003</v>
      </c>
      <c r="G10" s="75">
        <v>1290773.0900000001</v>
      </c>
    </row>
    <row r="11" spans="1:7" x14ac:dyDescent="0.25">
      <c r="A11" s="58" t="s">
        <v>488</v>
      </c>
      <c r="B11" s="75">
        <v>1329804.24</v>
      </c>
      <c r="C11" s="75">
        <v>1734344.3</v>
      </c>
      <c r="D11" s="75">
        <v>1154624.2</v>
      </c>
      <c r="E11" s="75">
        <v>69000</v>
      </c>
      <c r="F11" s="75">
        <v>6176800.79</v>
      </c>
      <c r="G11" s="75">
        <v>3771823.0100000002</v>
      </c>
    </row>
    <row r="12" spans="1:7" x14ac:dyDescent="0.25">
      <c r="A12" s="58" t="s">
        <v>489</v>
      </c>
      <c r="B12" s="75">
        <v>13009008.870000001</v>
      </c>
      <c r="C12" s="75">
        <v>9366309.3100000005</v>
      </c>
      <c r="D12" s="75">
        <v>2384894.42</v>
      </c>
      <c r="E12" s="75">
        <v>0</v>
      </c>
      <c r="F12" s="75">
        <v>0</v>
      </c>
      <c r="G12" s="75">
        <v>7360861.9300000006</v>
      </c>
    </row>
    <row r="13" spans="1:7" x14ac:dyDescent="0.25">
      <c r="A13" s="59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493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484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469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495</v>
      </c>
      <c r="B28" s="119">
        <f>B17+B6</f>
        <v>56221213.460000008</v>
      </c>
      <c r="C28" s="119">
        <f t="shared" ref="C28:G28" si="2">C17+C6</f>
        <v>55126865.379999988</v>
      </c>
      <c r="D28" s="119">
        <f t="shared" si="2"/>
        <v>42166454.700000003</v>
      </c>
      <c r="E28" s="119">
        <f t="shared" si="2"/>
        <v>46405549.450000003</v>
      </c>
      <c r="F28" s="119">
        <f t="shared" si="2"/>
        <v>66768309.649999991</v>
      </c>
      <c r="G28" s="119">
        <f t="shared" si="2"/>
        <v>51122746.819999993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507</v>
      </c>
    </row>
    <row r="32" spans="1:7" x14ac:dyDescent="0.25">
      <c r="A32" t="s">
        <v>508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2 G13:G15 B24:G28 B23:E23 G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C33" sqref="C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509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COMITÉ MUNICIPAL DE AGUA POTABLE Y ALCANTARILLADO DE APASEO EL GRANDE GTO</v>
      </c>
      <c r="B2" s="183"/>
      <c r="C2" s="183"/>
      <c r="D2" s="183"/>
      <c r="E2" s="183"/>
      <c r="F2" s="184"/>
    </row>
    <row r="3" spans="1:6" x14ac:dyDescent="0.25">
      <c r="A3" s="179" t="s">
        <v>510</v>
      </c>
      <c r="B3" s="180"/>
      <c r="C3" s="180"/>
      <c r="D3" s="180"/>
      <c r="E3" s="180"/>
      <c r="F3" s="181"/>
    </row>
    <row r="4" spans="1:6" ht="30" x14ac:dyDescent="0.25">
      <c r="A4" s="139" t="s">
        <v>498</v>
      </c>
      <c r="B4" s="7" t="s">
        <v>511</v>
      </c>
      <c r="C4" s="33" t="s">
        <v>512</v>
      </c>
      <c r="D4" s="33" t="s">
        <v>513</v>
      </c>
      <c r="E4" s="33" t="s">
        <v>514</v>
      </c>
      <c r="F4" s="33" t="s">
        <v>515</v>
      </c>
    </row>
    <row r="5" spans="1:6" ht="15.75" customHeight="1" x14ac:dyDescent="0.25">
      <c r="A5" s="143" t="s">
        <v>516</v>
      </c>
      <c r="B5" s="148"/>
      <c r="C5" s="148"/>
      <c r="D5" s="148"/>
      <c r="E5" s="148"/>
      <c r="F5" s="148"/>
    </row>
    <row r="6" spans="1:6" ht="30" x14ac:dyDescent="0.25">
      <c r="A6" s="146" t="s">
        <v>517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518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519</v>
      </c>
      <c r="B9" s="145"/>
      <c r="C9" s="145"/>
      <c r="D9" s="145"/>
      <c r="E9" s="145"/>
      <c r="F9" s="145"/>
    </row>
    <row r="10" spans="1:6" x14ac:dyDescent="0.25">
      <c r="A10" s="146" t="s">
        <v>520</v>
      </c>
      <c r="B10" s="155"/>
      <c r="C10" s="155"/>
      <c r="D10" s="155"/>
      <c r="E10" s="155"/>
      <c r="F10" s="155"/>
    </row>
    <row r="11" spans="1:6" x14ac:dyDescent="0.25">
      <c r="A11" s="67" t="s">
        <v>521</v>
      </c>
      <c r="B11" s="155"/>
      <c r="C11" s="155"/>
      <c r="D11" s="155"/>
      <c r="E11" s="155"/>
      <c r="F11" s="155"/>
    </row>
    <row r="12" spans="1:6" x14ac:dyDescent="0.25">
      <c r="A12" s="67" t="s">
        <v>522</v>
      </c>
      <c r="B12" s="155"/>
      <c r="C12" s="155"/>
      <c r="D12" s="155"/>
      <c r="E12" s="155"/>
      <c r="F12" s="155"/>
    </row>
    <row r="13" spans="1:6" x14ac:dyDescent="0.25">
      <c r="A13" s="67" t="s">
        <v>523</v>
      </c>
      <c r="B13" s="155"/>
      <c r="C13" s="155"/>
      <c r="D13" s="155"/>
      <c r="E13" s="155"/>
      <c r="F13" s="155"/>
    </row>
    <row r="14" spans="1:6" x14ac:dyDescent="0.25">
      <c r="A14" s="146" t="s">
        <v>524</v>
      </c>
      <c r="B14" s="160" t="s">
        <v>604</v>
      </c>
      <c r="C14" s="155"/>
      <c r="D14" s="155"/>
      <c r="E14" s="155"/>
      <c r="F14" s="155"/>
    </row>
    <row r="15" spans="1:6" x14ac:dyDescent="0.25">
      <c r="A15" s="67" t="s">
        <v>521</v>
      </c>
      <c r="B15" s="160" t="s">
        <v>590</v>
      </c>
      <c r="C15" s="155"/>
      <c r="D15" s="155"/>
      <c r="E15" s="155"/>
      <c r="F15" s="155"/>
    </row>
    <row r="16" spans="1:6" x14ac:dyDescent="0.25">
      <c r="A16" s="67" t="s">
        <v>522</v>
      </c>
      <c r="B16" s="156"/>
      <c r="C16" s="156"/>
      <c r="D16" s="156"/>
      <c r="E16" s="156"/>
      <c r="F16" s="156"/>
    </row>
    <row r="17" spans="1:6" x14ac:dyDescent="0.25">
      <c r="A17" s="67" t="s">
        <v>523</v>
      </c>
      <c r="B17" s="157"/>
      <c r="C17" s="157"/>
      <c r="D17" s="157"/>
      <c r="E17" s="157"/>
      <c r="F17" s="157"/>
    </row>
    <row r="18" spans="1:6" x14ac:dyDescent="0.25">
      <c r="A18" s="146" t="s">
        <v>525</v>
      </c>
      <c r="B18" s="157"/>
      <c r="C18" s="157"/>
      <c r="D18" s="157"/>
      <c r="E18" s="157"/>
      <c r="F18" s="157"/>
    </row>
    <row r="19" spans="1:6" x14ac:dyDescent="0.25">
      <c r="A19" s="146" t="s">
        <v>526</v>
      </c>
      <c r="B19" s="157"/>
      <c r="C19" s="157"/>
      <c r="D19" s="157"/>
      <c r="E19" s="157"/>
      <c r="F19" s="157"/>
    </row>
    <row r="20" spans="1:6" x14ac:dyDescent="0.25">
      <c r="A20" s="146" t="s">
        <v>527</v>
      </c>
      <c r="B20" s="158"/>
      <c r="C20" s="158"/>
      <c r="D20" s="158"/>
      <c r="E20" s="158"/>
      <c r="F20" s="158"/>
    </row>
    <row r="21" spans="1:6" x14ac:dyDescent="0.25">
      <c r="A21" s="146" t="s">
        <v>528</v>
      </c>
      <c r="B21" s="158"/>
      <c r="C21" s="158"/>
      <c r="D21" s="158"/>
      <c r="E21" s="158"/>
      <c r="F21" s="158"/>
    </row>
    <row r="22" spans="1:6" x14ac:dyDescent="0.25">
      <c r="A22" s="146" t="s">
        <v>529</v>
      </c>
      <c r="B22" s="158"/>
      <c r="C22" s="158"/>
      <c r="D22" s="158"/>
      <c r="E22" s="158"/>
      <c r="F22" s="158"/>
    </row>
    <row r="23" spans="1:6" x14ac:dyDescent="0.25">
      <c r="A23" s="146" t="s">
        <v>530</v>
      </c>
      <c r="B23" s="158"/>
      <c r="C23" s="158"/>
      <c r="D23" s="158"/>
      <c r="E23" s="158"/>
      <c r="F23" s="158"/>
    </row>
    <row r="24" spans="1:6" x14ac:dyDescent="0.25">
      <c r="A24" s="146" t="s">
        <v>531</v>
      </c>
      <c r="B24" s="150"/>
      <c r="C24" s="150"/>
      <c r="D24" s="150"/>
      <c r="E24" s="150"/>
      <c r="F24" s="150"/>
    </row>
    <row r="25" spans="1:6" x14ac:dyDescent="0.25">
      <c r="A25" s="146" t="s">
        <v>532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533</v>
      </c>
      <c r="B27" s="149"/>
      <c r="C27" s="149"/>
      <c r="D27" s="149"/>
      <c r="E27" s="149"/>
      <c r="F27" s="149"/>
    </row>
    <row r="28" spans="1:6" x14ac:dyDescent="0.25">
      <c r="A28" s="146" t="s">
        <v>534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535</v>
      </c>
      <c r="B30" s="53"/>
      <c r="C30" s="53"/>
      <c r="D30" s="53"/>
      <c r="E30" s="53"/>
      <c r="F30" s="53"/>
    </row>
    <row r="31" spans="1:6" x14ac:dyDescent="0.25">
      <c r="A31" s="154" t="s">
        <v>520</v>
      </c>
      <c r="B31" s="91"/>
      <c r="C31" s="91"/>
      <c r="D31" s="91"/>
      <c r="E31" s="91"/>
      <c r="F31" s="91"/>
    </row>
    <row r="32" spans="1:6" x14ac:dyDescent="0.25">
      <c r="A32" s="154" t="s">
        <v>524</v>
      </c>
      <c r="B32" s="91"/>
      <c r="C32" s="91"/>
      <c r="D32" s="91"/>
      <c r="E32" s="91"/>
      <c r="F32" s="91"/>
    </row>
    <row r="33" spans="1:6" x14ac:dyDescent="0.25">
      <c r="A33" s="154" t="s">
        <v>536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537</v>
      </c>
      <c r="B35" s="53"/>
      <c r="C35" s="53"/>
      <c r="D35" s="53"/>
      <c r="E35" s="53"/>
      <c r="F35" s="53"/>
    </row>
    <row r="36" spans="1:6" x14ac:dyDescent="0.25">
      <c r="A36" s="154" t="s">
        <v>538</v>
      </c>
      <c r="B36" s="53"/>
      <c r="C36" s="53"/>
      <c r="D36" s="53"/>
      <c r="E36" s="53"/>
      <c r="F36" s="53"/>
    </row>
    <row r="37" spans="1:6" x14ac:dyDescent="0.25">
      <c r="A37" s="154" t="s">
        <v>539</v>
      </c>
      <c r="B37" s="53"/>
      <c r="C37" s="53"/>
      <c r="D37" s="53"/>
      <c r="E37" s="53"/>
      <c r="F37" s="53"/>
    </row>
    <row r="38" spans="1:6" x14ac:dyDescent="0.25">
      <c r="A38" s="154" t="s">
        <v>540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541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542</v>
      </c>
      <c r="B42" s="53"/>
      <c r="C42" s="53"/>
      <c r="D42" s="53"/>
      <c r="E42" s="53"/>
      <c r="F42" s="53"/>
    </row>
    <row r="43" spans="1:6" x14ac:dyDescent="0.25">
      <c r="A43" s="154" t="s">
        <v>543</v>
      </c>
      <c r="B43" s="91"/>
      <c r="C43" s="91"/>
      <c r="D43" s="91"/>
      <c r="E43" s="91"/>
      <c r="F43" s="91"/>
    </row>
    <row r="44" spans="1:6" x14ac:dyDescent="0.25">
      <c r="A44" s="154" t="s">
        <v>544</v>
      </c>
      <c r="B44" s="91"/>
      <c r="C44" s="91"/>
      <c r="D44" s="91"/>
      <c r="E44" s="91"/>
      <c r="F44" s="91"/>
    </row>
    <row r="45" spans="1:6" x14ac:dyDescent="0.25">
      <c r="A45" s="154" t="s">
        <v>545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546</v>
      </c>
      <c r="B47" s="53"/>
      <c r="C47" s="53"/>
      <c r="D47" s="53"/>
      <c r="E47" s="53"/>
      <c r="F47" s="53"/>
    </row>
    <row r="48" spans="1:6" x14ac:dyDescent="0.25">
      <c r="A48" s="154" t="s">
        <v>544</v>
      </c>
      <c r="B48" s="91"/>
      <c r="C48" s="91"/>
      <c r="D48" s="91"/>
      <c r="E48" s="91"/>
      <c r="F48" s="91"/>
    </row>
    <row r="49" spans="1:6" x14ac:dyDescent="0.25">
      <c r="A49" s="154" t="s">
        <v>545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547</v>
      </c>
      <c r="B51" s="53"/>
      <c r="C51" s="53"/>
      <c r="D51" s="53"/>
      <c r="E51" s="53"/>
      <c r="F51" s="53"/>
    </row>
    <row r="52" spans="1:6" x14ac:dyDescent="0.25">
      <c r="A52" s="154" t="s">
        <v>544</v>
      </c>
      <c r="B52" s="91"/>
      <c r="C52" s="91"/>
      <c r="D52" s="91"/>
      <c r="E52" s="91"/>
      <c r="F52" s="91"/>
    </row>
    <row r="53" spans="1:6" x14ac:dyDescent="0.25">
      <c r="A53" s="154" t="s">
        <v>545</v>
      </c>
      <c r="B53" s="91"/>
      <c r="C53" s="91"/>
      <c r="D53" s="91"/>
      <c r="E53" s="91"/>
      <c r="F53" s="91"/>
    </row>
    <row r="54" spans="1:6" x14ac:dyDescent="0.25">
      <c r="A54" s="154" t="s">
        <v>548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549</v>
      </c>
      <c r="B56" s="53"/>
      <c r="C56" s="53"/>
      <c r="D56" s="53"/>
      <c r="E56" s="53"/>
      <c r="F56" s="53"/>
    </row>
    <row r="57" spans="1:6" x14ac:dyDescent="0.25">
      <c r="A57" s="154" t="s">
        <v>544</v>
      </c>
      <c r="B57" s="91"/>
      <c r="C57" s="91"/>
      <c r="D57" s="91"/>
      <c r="E57" s="91"/>
      <c r="F57" s="91"/>
    </row>
    <row r="58" spans="1:6" x14ac:dyDescent="0.25">
      <c r="A58" s="154" t="s">
        <v>545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550</v>
      </c>
      <c r="B60" s="53"/>
      <c r="C60" s="53"/>
      <c r="D60" s="53"/>
      <c r="E60" s="53"/>
      <c r="F60" s="53"/>
    </row>
    <row r="61" spans="1:6" x14ac:dyDescent="0.25">
      <c r="A61" s="154" t="s">
        <v>551</v>
      </c>
      <c r="B61" s="141"/>
      <c r="C61" s="141"/>
      <c r="D61" s="141"/>
      <c r="E61" s="141"/>
      <c r="F61" s="141"/>
    </row>
    <row r="62" spans="1:6" x14ac:dyDescent="0.25">
      <c r="A62" s="154" t="s">
        <v>552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553</v>
      </c>
      <c r="B64" s="141"/>
      <c r="C64" s="141"/>
      <c r="D64" s="141"/>
      <c r="E64" s="141"/>
      <c r="F64" s="141"/>
    </row>
    <row r="65" spans="1:6" x14ac:dyDescent="0.25">
      <c r="A65" s="154" t="s">
        <v>554</v>
      </c>
      <c r="B65" s="141"/>
      <c r="C65" s="141"/>
      <c r="D65" s="141"/>
      <c r="E65" s="141"/>
      <c r="F65" s="141"/>
    </row>
    <row r="66" spans="1:6" x14ac:dyDescent="0.25">
      <c r="A66" s="154" t="s">
        <v>555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452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COMITÉ MUNICIPAL DE AGUA POTABLE Y ALCANTARILLADO DE APASEO EL GRANDE GTO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453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454</v>
      </c>
      <c r="B5" s="132"/>
      <c r="C5" s="132"/>
      <c r="D5" s="132"/>
      <c r="E5" s="132"/>
      <c r="F5" s="132"/>
      <c r="G5" s="133"/>
    </row>
    <row r="6" spans="1:7" x14ac:dyDescent="0.25">
      <c r="A6" s="185" t="s">
        <v>498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556</v>
      </c>
      <c r="C7" s="186"/>
      <c r="D7" s="186"/>
      <c r="E7" s="186"/>
      <c r="F7" s="186"/>
      <c r="G7" s="186"/>
    </row>
    <row r="8" spans="1:7" ht="30" x14ac:dyDescent="0.25">
      <c r="A8" s="71" t="s">
        <v>499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558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559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294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479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298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481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COMITÉ MUNICIPAL DE AGUA POTABLE Y ALCANTARILLADO DE APASEO EL GRANDE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482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454</v>
      </c>
      <c r="B5" s="114"/>
      <c r="C5" s="114"/>
      <c r="D5" s="114"/>
      <c r="E5" s="114"/>
      <c r="F5" s="114"/>
      <c r="G5" s="115"/>
    </row>
    <row r="6" spans="1:7" x14ac:dyDescent="0.25">
      <c r="A6" s="189" t="s">
        <v>567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556</v>
      </c>
      <c r="C7" s="186"/>
      <c r="D7" s="186"/>
      <c r="E7" s="186"/>
      <c r="F7" s="186"/>
      <c r="G7" s="186"/>
    </row>
    <row r="8" spans="1:7" x14ac:dyDescent="0.25">
      <c r="A8" s="26" t="s">
        <v>483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569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486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489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568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569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489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496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COMITÉ MUNICIPAL DE AGUA POTABLE Y ALCANTARILLADO DE APASEO EL GRANDE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497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498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571</v>
      </c>
    </row>
    <row r="7" spans="1:7" x14ac:dyDescent="0.25">
      <c r="A7" s="62" t="s">
        <v>499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294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479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480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583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584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505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COMITÉ MUNICIPAL DE AGUA POTABLE Y ALCANTARILLADO DE APASEO EL GRANDE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567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585</v>
      </c>
    </row>
    <row r="7" spans="1:7" x14ac:dyDescent="0.25">
      <c r="A7" s="26" t="s">
        <v>483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489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586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583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584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509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COMITÉ MUNICIPAL DE AGUA POTABLE Y ALCANTARILLADO DE APASEO EL GRANDE GTO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510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511</v>
      </c>
      <c r="C4" s="121" t="s">
        <v>512</v>
      </c>
      <c r="D4" s="121" t="s">
        <v>513</v>
      </c>
      <c r="E4" s="121" t="s">
        <v>514</v>
      </c>
      <c r="F4" s="121" t="s">
        <v>515</v>
      </c>
    </row>
    <row r="5" spans="1:6" ht="12.75" customHeight="1" x14ac:dyDescent="0.25">
      <c r="A5" s="18" t="s">
        <v>516</v>
      </c>
      <c r="B5" s="53"/>
      <c r="C5" s="53"/>
      <c r="D5" s="53"/>
      <c r="E5" s="53"/>
      <c r="F5" s="53"/>
    </row>
    <row r="6" spans="1:6" ht="30" x14ac:dyDescent="0.25">
      <c r="A6" s="59" t="s">
        <v>517</v>
      </c>
      <c r="B6" s="60"/>
      <c r="C6" s="60"/>
      <c r="D6" s="60"/>
      <c r="E6" s="60"/>
      <c r="F6" s="60"/>
    </row>
    <row r="7" spans="1:6" ht="15" x14ac:dyDescent="0.25">
      <c r="A7" s="59" t="s">
        <v>518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519</v>
      </c>
      <c r="B9" s="45"/>
      <c r="C9" s="45"/>
      <c r="D9" s="45"/>
      <c r="E9" s="45"/>
      <c r="F9" s="45"/>
    </row>
    <row r="10" spans="1:6" ht="15" x14ac:dyDescent="0.25">
      <c r="A10" s="59" t="s">
        <v>520</v>
      </c>
      <c r="B10" s="60"/>
      <c r="C10" s="60"/>
      <c r="D10" s="60"/>
      <c r="E10" s="60"/>
      <c r="F10" s="60"/>
    </row>
    <row r="11" spans="1:6" ht="15" x14ac:dyDescent="0.25">
      <c r="A11" s="80" t="s">
        <v>521</v>
      </c>
      <c r="B11" s="60"/>
      <c r="C11" s="60"/>
      <c r="D11" s="60"/>
      <c r="E11" s="60"/>
      <c r="F11" s="60"/>
    </row>
    <row r="12" spans="1:6" ht="15" x14ac:dyDescent="0.25">
      <c r="A12" s="80" t="s">
        <v>522</v>
      </c>
      <c r="B12" s="60"/>
      <c r="C12" s="60"/>
      <c r="D12" s="60"/>
      <c r="E12" s="60"/>
      <c r="F12" s="60"/>
    </row>
    <row r="13" spans="1:6" ht="15" x14ac:dyDescent="0.25">
      <c r="A13" s="80" t="s">
        <v>523</v>
      </c>
      <c r="B13" s="60"/>
      <c r="C13" s="60"/>
      <c r="D13" s="60"/>
      <c r="E13" s="60"/>
      <c r="F13" s="60"/>
    </row>
    <row r="14" spans="1:6" ht="15" x14ac:dyDescent="0.25">
      <c r="A14" s="59" t="s">
        <v>524</v>
      </c>
      <c r="B14" s="60"/>
      <c r="C14" s="60"/>
      <c r="D14" s="60"/>
      <c r="E14" s="60"/>
      <c r="F14" s="60"/>
    </row>
    <row r="15" spans="1:6" ht="15" x14ac:dyDescent="0.25">
      <c r="A15" s="80" t="s">
        <v>521</v>
      </c>
      <c r="B15" s="60"/>
      <c r="C15" s="60"/>
      <c r="D15" s="60"/>
      <c r="E15" s="60"/>
      <c r="F15" s="60"/>
    </row>
    <row r="16" spans="1:6" ht="15" x14ac:dyDescent="0.25">
      <c r="A16" s="80" t="s">
        <v>522</v>
      </c>
      <c r="B16" s="60"/>
      <c r="C16" s="60"/>
      <c r="D16" s="60"/>
      <c r="E16" s="60"/>
      <c r="F16" s="60"/>
    </row>
    <row r="17" spans="1:6" ht="15" x14ac:dyDescent="0.25">
      <c r="A17" s="80" t="s">
        <v>523</v>
      </c>
      <c r="B17" s="60"/>
      <c r="C17" s="60"/>
      <c r="D17" s="60"/>
      <c r="E17" s="60"/>
      <c r="F17" s="60"/>
    </row>
    <row r="18" spans="1:6" ht="15" x14ac:dyDescent="0.25">
      <c r="A18" s="59" t="s">
        <v>525</v>
      </c>
      <c r="B18" s="122"/>
      <c r="C18" s="60"/>
      <c r="D18" s="60"/>
      <c r="E18" s="60"/>
      <c r="F18" s="60"/>
    </row>
    <row r="19" spans="1:6" ht="15" x14ac:dyDescent="0.25">
      <c r="A19" s="59" t="s">
        <v>526</v>
      </c>
      <c r="B19" s="60"/>
      <c r="C19" s="60"/>
      <c r="D19" s="60"/>
      <c r="E19" s="60"/>
      <c r="F19" s="60"/>
    </row>
    <row r="20" spans="1:6" ht="30" x14ac:dyDescent="0.25">
      <c r="A20" s="59" t="s">
        <v>527</v>
      </c>
      <c r="B20" s="123"/>
      <c r="C20" s="123"/>
      <c r="D20" s="123"/>
      <c r="E20" s="123"/>
      <c r="F20" s="123"/>
    </row>
    <row r="21" spans="1:6" ht="30" x14ac:dyDescent="0.25">
      <c r="A21" s="59" t="s">
        <v>528</v>
      </c>
      <c r="B21" s="123"/>
      <c r="C21" s="123"/>
      <c r="D21" s="123"/>
      <c r="E21" s="123"/>
      <c r="F21" s="123"/>
    </row>
    <row r="22" spans="1:6" ht="30" x14ac:dyDescent="0.25">
      <c r="A22" s="59" t="s">
        <v>529</v>
      </c>
      <c r="B22" s="123"/>
      <c r="C22" s="123"/>
      <c r="D22" s="123"/>
      <c r="E22" s="123"/>
      <c r="F22" s="123"/>
    </row>
    <row r="23" spans="1:6" ht="15" x14ac:dyDescent="0.25">
      <c r="A23" s="59" t="s">
        <v>530</v>
      </c>
      <c r="B23" s="123"/>
      <c r="C23" s="123"/>
      <c r="D23" s="123"/>
      <c r="E23" s="123"/>
      <c r="F23" s="123"/>
    </row>
    <row r="24" spans="1:6" ht="15" x14ac:dyDescent="0.25">
      <c r="A24" s="59" t="s">
        <v>531</v>
      </c>
      <c r="B24" s="124"/>
      <c r="C24" s="60"/>
      <c r="D24" s="60"/>
      <c r="E24" s="60"/>
      <c r="F24" s="60"/>
    </row>
    <row r="25" spans="1:6" ht="15" x14ac:dyDescent="0.25">
      <c r="A25" s="59" t="s">
        <v>532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533</v>
      </c>
      <c r="B27" s="45"/>
      <c r="C27" s="45"/>
      <c r="D27" s="45"/>
      <c r="E27" s="45"/>
      <c r="F27" s="45"/>
    </row>
    <row r="28" spans="1:6" ht="15" x14ac:dyDescent="0.25">
      <c r="A28" s="59" t="s">
        <v>534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535</v>
      </c>
      <c r="B30" s="45"/>
      <c r="C30" s="45"/>
      <c r="D30" s="45"/>
      <c r="E30" s="45"/>
      <c r="F30" s="45"/>
    </row>
    <row r="31" spans="1:6" ht="15" x14ac:dyDescent="0.25">
      <c r="A31" s="59" t="s">
        <v>520</v>
      </c>
      <c r="B31" s="60"/>
      <c r="C31" s="60"/>
      <c r="D31" s="60"/>
      <c r="E31" s="60"/>
      <c r="F31" s="60"/>
    </row>
    <row r="32" spans="1:6" ht="15" x14ac:dyDescent="0.25">
      <c r="A32" s="59" t="s">
        <v>524</v>
      </c>
      <c r="B32" s="60"/>
      <c r="C32" s="60"/>
      <c r="D32" s="60"/>
      <c r="E32" s="60"/>
      <c r="F32" s="60"/>
    </row>
    <row r="33" spans="1:6" ht="15" x14ac:dyDescent="0.25">
      <c r="A33" s="59" t="s">
        <v>536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537</v>
      </c>
      <c r="B35" s="45"/>
      <c r="C35" s="45"/>
      <c r="D35" s="45"/>
      <c r="E35" s="45"/>
      <c r="F35" s="45"/>
    </row>
    <row r="36" spans="1:6" ht="15" x14ac:dyDescent="0.25">
      <c r="A36" s="59" t="s">
        <v>538</v>
      </c>
      <c r="B36" s="60"/>
      <c r="C36" s="60"/>
      <c r="D36" s="60"/>
      <c r="E36" s="60"/>
      <c r="F36" s="60"/>
    </row>
    <row r="37" spans="1:6" ht="15" x14ac:dyDescent="0.25">
      <c r="A37" s="59" t="s">
        <v>539</v>
      </c>
      <c r="B37" s="60"/>
      <c r="C37" s="60"/>
      <c r="D37" s="60"/>
      <c r="E37" s="60"/>
      <c r="F37" s="60"/>
    </row>
    <row r="38" spans="1:6" ht="15" x14ac:dyDescent="0.25">
      <c r="A38" s="59" t="s">
        <v>540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541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542</v>
      </c>
      <c r="B42" s="45"/>
      <c r="C42" s="45"/>
      <c r="D42" s="45"/>
      <c r="E42" s="45"/>
      <c r="F42" s="45"/>
    </row>
    <row r="43" spans="1:6" ht="15" x14ac:dyDescent="0.25">
      <c r="A43" s="59" t="s">
        <v>543</v>
      </c>
      <c r="B43" s="60"/>
      <c r="C43" s="60"/>
      <c r="D43" s="60"/>
      <c r="E43" s="60"/>
      <c r="F43" s="60"/>
    </row>
    <row r="44" spans="1:6" ht="15" x14ac:dyDescent="0.25">
      <c r="A44" s="59" t="s">
        <v>544</v>
      </c>
      <c r="B44" s="60"/>
      <c r="C44" s="60"/>
      <c r="D44" s="60"/>
      <c r="E44" s="60"/>
      <c r="F44" s="60"/>
    </row>
    <row r="45" spans="1:6" ht="15" x14ac:dyDescent="0.25">
      <c r="A45" s="59" t="s">
        <v>545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546</v>
      </c>
      <c r="B47" s="45"/>
      <c r="C47" s="45"/>
      <c r="D47" s="45"/>
      <c r="E47" s="45"/>
      <c r="F47" s="45"/>
    </row>
    <row r="48" spans="1:6" ht="15" x14ac:dyDescent="0.25">
      <c r="A48" s="59" t="s">
        <v>544</v>
      </c>
      <c r="B48" s="123"/>
      <c r="C48" s="123"/>
      <c r="D48" s="123"/>
      <c r="E48" s="123"/>
      <c r="F48" s="123"/>
    </row>
    <row r="49" spans="1:6" ht="15" x14ac:dyDescent="0.25">
      <c r="A49" s="59" t="s">
        <v>545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547</v>
      </c>
      <c r="B51" s="45"/>
      <c r="C51" s="45"/>
      <c r="D51" s="45"/>
      <c r="E51" s="45"/>
      <c r="F51" s="45"/>
    </row>
    <row r="52" spans="1:6" ht="15" x14ac:dyDescent="0.25">
      <c r="A52" s="59" t="s">
        <v>544</v>
      </c>
      <c r="B52" s="60"/>
      <c r="C52" s="60"/>
      <c r="D52" s="60"/>
      <c r="E52" s="60"/>
      <c r="F52" s="60"/>
    </row>
    <row r="53" spans="1:6" ht="15" x14ac:dyDescent="0.25">
      <c r="A53" s="59" t="s">
        <v>545</v>
      </c>
      <c r="B53" s="60"/>
      <c r="C53" s="60"/>
      <c r="D53" s="60"/>
      <c r="E53" s="60"/>
      <c r="F53" s="60"/>
    </row>
    <row r="54" spans="1:6" ht="15" x14ac:dyDescent="0.25">
      <c r="A54" s="59" t="s">
        <v>548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549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544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545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550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551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552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553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554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555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124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COMITÉ MUNICIPAL DE AGUA POTABLE Y ALCANTARILLADO DE APASEO EL GRANDE GTO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>B9+B13</f>
        <v>0</v>
      </c>
      <c r="C8" s="4">
        <f t="shared" ref="B8:H8" si="0">C9+C13</f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1453707</v>
      </c>
      <c r="C18" s="108"/>
      <c r="D18" s="108"/>
      <c r="E18" s="108"/>
      <c r="F18" s="4">
        <v>14693525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>B8+B18</f>
        <v>1453707</v>
      </c>
      <c r="C20" s="4">
        <f t="shared" ref="B20:H20" si="3">C8+C18</f>
        <v>0</v>
      </c>
      <c r="D20" s="4">
        <f t="shared" si="3"/>
        <v>0</v>
      </c>
      <c r="E20" s="4">
        <f t="shared" si="3"/>
        <v>0</v>
      </c>
      <c r="F20" s="4">
        <f>F8+F18</f>
        <v>14693525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154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H15 B41:F44 C19:H19 C18:E18 G18:H18 B21:H21 C20:E20 G20:H20 B23:H31 C22:H22 C8:H8 B17:H17 C16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165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COMITÉ MUNICIPAL DE AGUA POTABLE Y ALCANTARILLADO DE APASEO EL GRANDE GTO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587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179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180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181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182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183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184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185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186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187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C55" sqref="C5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188</v>
      </c>
      <c r="B1" s="162"/>
      <c r="C1" s="162"/>
      <c r="D1" s="163"/>
    </row>
    <row r="2" spans="1:4" x14ac:dyDescent="0.25">
      <c r="A2" s="110" t="str">
        <f>'Formato 1'!A2</f>
        <v>COMITÉ MUNICIPAL DE AGUA POTABLE Y ALCANTARILLADO DE APASEO EL GRANDE GTO</v>
      </c>
      <c r="B2" s="111"/>
      <c r="C2" s="111"/>
      <c r="D2" s="112"/>
    </row>
    <row r="3" spans="1:4" x14ac:dyDescent="0.25">
      <c r="A3" s="113" t="s">
        <v>189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190</v>
      </c>
      <c r="C7" s="7" t="s">
        <v>191</v>
      </c>
      <c r="D7" s="7" t="s">
        <v>192</v>
      </c>
    </row>
    <row r="8" spans="1:4" x14ac:dyDescent="0.25">
      <c r="A8" s="3" t="s">
        <v>193</v>
      </c>
      <c r="B8" s="14">
        <f>SUM(B9:B11)</f>
        <v>49980730</v>
      </c>
      <c r="C8" s="14">
        <f>SUM(C9:C11)</f>
        <v>41196688</v>
      </c>
      <c r="D8" s="14">
        <f>SUM(D9:D11)</f>
        <v>41190323</v>
      </c>
    </row>
    <row r="9" spans="1:4" x14ac:dyDescent="0.25">
      <c r="A9" s="58" t="s">
        <v>194</v>
      </c>
      <c r="B9" s="94">
        <v>49980730</v>
      </c>
      <c r="C9" s="94">
        <v>41196688</v>
      </c>
      <c r="D9" s="94">
        <v>41190323</v>
      </c>
    </row>
    <row r="10" spans="1:4" x14ac:dyDescent="0.25">
      <c r="A10" s="58" t="s">
        <v>195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196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197</v>
      </c>
      <c r="B13" s="14">
        <f>B14+B15</f>
        <v>49980730</v>
      </c>
      <c r="C13" s="14">
        <f>C14+C15</f>
        <v>51122747</v>
      </c>
      <c r="D13" s="14">
        <f>D14+D15</f>
        <v>31964340</v>
      </c>
    </row>
    <row r="14" spans="1:4" x14ac:dyDescent="0.25">
      <c r="A14" s="58" t="s">
        <v>198</v>
      </c>
      <c r="B14" s="94">
        <v>49980730</v>
      </c>
      <c r="C14" s="94">
        <v>51122747</v>
      </c>
      <c r="D14" s="94">
        <v>31964340</v>
      </c>
    </row>
    <row r="15" spans="1:4" x14ac:dyDescent="0.25">
      <c r="A15" s="58" t="s">
        <v>199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200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201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202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203</v>
      </c>
      <c r="B21" s="14">
        <f>B8-B13+B17</f>
        <v>0</v>
      </c>
      <c r="C21" s="14">
        <f>C8-C13+C17</f>
        <v>-9926059</v>
      </c>
      <c r="D21" s="14">
        <f>D8-D13+D17</f>
        <v>9225983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204</v>
      </c>
      <c r="B23" s="14">
        <f>B21-B11</f>
        <v>0</v>
      </c>
      <c r="C23" s="14">
        <f>C21-C11</f>
        <v>-9926059</v>
      </c>
      <c r="D23" s="14">
        <f>D21-D11</f>
        <v>9225983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205</v>
      </c>
      <c r="B25" s="14">
        <f>B23-B17</f>
        <v>0</v>
      </c>
      <c r="C25" s="14">
        <f>C23-C17</f>
        <v>-9926059</v>
      </c>
      <c r="D25" s="14">
        <f>D23-D17</f>
        <v>9225983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206</v>
      </c>
      <c r="B28" s="7" t="s">
        <v>207</v>
      </c>
      <c r="C28" s="7" t="s">
        <v>191</v>
      </c>
      <c r="D28" s="7" t="s">
        <v>208</v>
      </c>
    </row>
    <row r="29" spans="1:4" x14ac:dyDescent="0.25">
      <c r="A29" s="3" t="s">
        <v>209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210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211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212</v>
      </c>
      <c r="B33" s="4">
        <f>B25+B29</f>
        <v>0</v>
      </c>
      <c r="C33" s="4">
        <f>C25+C29</f>
        <v>-9926059</v>
      </c>
      <c r="D33" s="4">
        <f>D25+D29</f>
        <v>9225983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206</v>
      </c>
      <c r="B36" s="7" t="s">
        <v>213</v>
      </c>
      <c r="C36" s="7" t="s">
        <v>191</v>
      </c>
      <c r="D36" s="7" t="s">
        <v>192</v>
      </c>
    </row>
    <row r="37" spans="1:4" ht="14.45" customHeight="1" x14ac:dyDescent="0.25">
      <c r="A37" s="3" t="s">
        <v>214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215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216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217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218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219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220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206</v>
      </c>
      <c r="B47" s="7" t="s">
        <v>213</v>
      </c>
      <c r="C47" s="7" t="s">
        <v>191</v>
      </c>
      <c r="D47" s="7" t="s">
        <v>192</v>
      </c>
    </row>
    <row r="48" spans="1:4" x14ac:dyDescent="0.25">
      <c r="A48" s="95" t="s">
        <v>221</v>
      </c>
      <c r="B48" s="96">
        <f>B9</f>
        <v>49980730</v>
      </c>
      <c r="C48" s="96">
        <f>C9</f>
        <v>41196688</v>
      </c>
      <c r="D48" s="96">
        <f>D9</f>
        <v>41190323</v>
      </c>
    </row>
    <row r="49" spans="1:4" x14ac:dyDescent="0.25">
      <c r="A49" s="21" t="s">
        <v>222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215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218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198</v>
      </c>
      <c r="B53" s="47">
        <f>B14</f>
        <v>49980730</v>
      </c>
      <c r="C53" s="47">
        <f>C14</f>
        <v>51122747</v>
      </c>
      <c r="D53" s="47">
        <f>D14</f>
        <v>31964340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201</v>
      </c>
      <c r="B55" s="22">
        <v>0</v>
      </c>
      <c r="C55" s="47"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223</v>
      </c>
      <c r="B57" s="4">
        <f>B48+B49-B53+B55</f>
        <v>0</v>
      </c>
      <c r="C57" s="4">
        <f>C48+C49-C53+C55</f>
        <v>-9926059</v>
      </c>
      <c r="D57" s="4">
        <f>D48+D49-D53+D55</f>
        <v>9225983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224</v>
      </c>
      <c r="B59" s="4">
        <f>B57-B49</f>
        <v>0</v>
      </c>
      <c r="C59" s="4">
        <f>C57-C49</f>
        <v>-9926059</v>
      </c>
      <c r="D59" s="4">
        <f>D57-D49</f>
        <v>9225983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206</v>
      </c>
      <c r="B62" s="7" t="s">
        <v>213</v>
      </c>
      <c r="C62" s="7" t="s">
        <v>191</v>
      </c>
      <c r="D62" s="7" t="s">
        <v>192</v>
      </c>
    </row>
    <row r="63" spans="1:4" x14ac:dyDescent="0.25">
      <c r="A63" s="95" t="s">
        <v>195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225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216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219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226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202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227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228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 D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229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COMITÉ MUNICIPAL DE AGUA POTABLE Y ALCANTARILLADO DE APASEO EL GRANDE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230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231</v>
      </c>
      <c r="B6" s="167" t="s">
        <v>232</v>
      </c>
      <c r="C6" s="167"/>
      <c r="D6" s="167"/>
      <c r="E6" s="167"/>
      <c r="F6" s="167"/>
      <c r="G6" s="167" t="s">
        <v>233</v>
      </c>
    </row>
    <row r="7" spans="1:7" ht="30" x14ac:dyDescent="0.25">
      <c r="A7" s="166"/>
      <c r="B7" s="25" t="s">
        <v>234</v>
      </c>
      <c r="C7" s="7" t="s">
        <v>235</v>
      </c>
      <c r="D7" s="25" t="s">
        <v>236</v>
      </c>
      <c r="E7" s="25" t="s">
        <v>191</v>
      </c>
      <c r="F7" s="25" t="s">
        <v>237</v>
      </c>
      <c r="G7" s="167"/>
    </row>
    <row r="8" spans="1:7" x14ac:dyDescent="0.25">
      <c r="A8" s="26" t="s">
        <v>238</v>
      </c>
      <c r="B8" s="91"/>
      <c r="C8" s="91"/>
      <c r="D8" s="91"/>
      <c r="E8" s="91"/>
      <c r="F8" s="91"/>
      <c r="G8" s="91"/>
    </row>
    <row r="9" spans="1:7" x14ac:dyDescent="0.25">
      <c r="A9" s="58" t="s">
        <v>239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240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245</v>
      </c>
      <c r="B15" s="47">
        <v>49980730</v>
      </c>
      <c r="C15" s="47">
        <v>24010000</v>
      </c>
      <c r="D15" s="47">
        <v>73990730</v>
      </c>
      <c r="E15" s="47">
        <v>41196688</v>
      </c>
      <c r="F15" s="47">
        <v>41190323</v>
      </c>
      <c r="G15" s="47">
        <f t="shared" si="0"/>
        <v>-8790407</v>
      </c>
    </row>
    <row r="16" spans="1:7" x14ac:dyDescent="0.25">
      <c r="A16" s="92" t="s">
        <v>246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249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257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258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58" t="s">
        <v>265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267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270</v>
      </c>
      <c r="B41" s="4">
        <f t="shared" ref="B41:G41" si="7">SUM(B9,B10,B11,B12,B13,B14,B15,B16,B28,B34,B35,B37)</f>
        <v>49980730</v>
      </c>
      <c r="C41" s="4">
        <f t="shared" si="7"/>
        <v>24010000</v>
      </c>
      <c r="D41" s="4">
        <f t="shared" si="7"/>
        <v>73990730</v>
      </c>
      <c r="E41" s="4">
        <f t="shared" si="7"/>
        <v>41196688</v>
      </c>
      <c r="F41" s="4">
        <f t="shared" si="7"/>
        <v>41190323</v>
      </c>
      <c r="G41" s="4">
        <f t="shared" si="7"/>
        <v>-8790407</v>
      </c>
    </row>
    <row r="42" spans="1:7" x14ac:dyDescent="0.25">
      <c r="A42" s="3" t="s">
        <v>271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272</v>
      </c>
      <c r="B44" s="49"/>
      <c r="C44" s="49"/>
      <c r="D44" s="49"/>
      <c r="E44" s="49"/>
      <c r="F44" s="49"/>
      <c r="G44" s="49"/>
    </row>
    <row r="45" spans="1:7" x14ac:dyDescent="0.25">
      <c r="A45" s="58" t="s">
        <v>273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274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275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276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277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278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279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280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281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282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283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284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285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286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287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288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289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290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291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292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293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295</v>
      </c>
      <c r="B70" s="4">
        <f t="shared" ref="B70:G70" si="16">B41+B65+B67</f>
        <v>49980730</v>
      </c>
      <c r="C70" s="4">
        <f t="shared" si="16"/>
        <v>24010000</v>
      </c>
      <c r="D70" s="4">
        <f t="shared" si="16"/>
        <v>73990730</v>
      </c>
      <c r="E70" s="4">
        <f t="shared" si="16"/>
        <v>41196688</v>
      </c>
      <c r="F70" s="4">
        <f t="shared" si="16"/>
        <v>41190323</v>
      </c>
      <c r="G70" s="4">
        <f t="shared" si="16"/>
        <v>-8790407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296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299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B1" zoomScale="75" zoomScaleNormal="75" workbookViewId="0">
      <selection activeCell="H157" sqref="H157"/>
    </sheetView>
  </sheetViews>
  <sheetFormatPr baseColWidth="10" defaultColWidth="11" defaultRowHeight="15" x14ac:dyDescent="0.25"/>
  <cols>
    <col min="1" max="1" width="68.57031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300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COMITÉ MUNICIPAL DE AGUA POTABLE Y ALCANTARILLADO DE APASEO EL GRANDE GTO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301</v>
      </c>
      <c r="B3" s="126"/>
      <c r="C3" s="126"/>
      <c r="D3" s="126"/>
      <c r="E3" s="126"/>
      <c r="F3" s="126"/>
      <c r="G3" s="126"/>
    </row>
    <row r="4" spans="1:7" x14ac:dyDescent="0.25">
      <c r="A4" s="126" t="s">
        <v>302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6</v>
      </c>
      <c r="B7" s="168" t="s">
        <v>303</v>
      </c>
      <c r="C7" s="168"/>
      <c r="D7" s="168"/>
      <c r="E7" s="168"/>
      <c r="F7" s="168"/>
      <c r="G7" s="169" t="s">
        <v>304</v>
      </c>
    </row>
    <row r="8" spans="1:7" ht="30" x14ac:dyDescent="0.25">
      <c r="A8" s="168"/>
      <c r="B8" s="7" t="s">
        <v>305</v>
      </c>
      <c r="C8" s="7" t="s">
        <v>306</v>
      </c>
      <c r="D8" s="7" t="s">
        <v>307</v>
      </c>
      <c r="E8" s="7" t="s">
        <v>191</v>
      </c>
      <c r="F8" s="7" t="s">
        <v>308</v>
      </c>
      <c r="G8" s="168"/>
    </row>
    <row r="9" spans="1:7" x14ac:dyDescent="0.25">
      <c r="A9" s="27" t="s">
        <v>309</v>
      </c>
      <c r="B9" s="83">
        <f t="shared" ref="B9:G9" si="0">SUM(B10,B18,B28,B38,B48,B58,B62,B71,B75)</f>
        <v>49980729.699999996</v>
      </c>
      <c r="C9" s="83">
        <f t="shared" si="0"/>
        <v>58363922.82</v>
      </c>
      <c r="D9" s="83">
        <f t="shared" si="0"/>
        <v>108344652.52</v>
      </c>
      <c r="E9" s="83">
        <f t="shared" si="0"/>
        <v>51122746.819999993</v>
      </c>
      <c r="F9" s="83">
        <f t="shared" si="0"/>
        <v>31964340.310000002</v>
      </c>
      <c r="G9" s="83">
        <f t="shared" si="0"/>
        <v>57221905.699999996</v>
      </c>
    </row>
    <row r="10" spans="1:7" x14ac:dyDescent="0.25">
      <c r="A10" s="84" t="s">
        <v>310</v>
      </c>
      <c r="B10" s="83">
        <f t="shared" ref="B10:G10" si="1">SUM(B11:B17)</f>
        <v>28569201.859999999</v>
      </c>
      <c r="C10" s="83">
        <f t="shared" si="1"/>
        <v>4790925.21</v>
      </c>
      <c r="D10" s="83">
        <f t="shared" si="1"/>
        <v>33360127.07</v>
      </c>
      <c r="E10" s="83">
        <f t="shared" si="1"/>
        <v>15573976.669999998</v>
      </c>
      <c r="F10" s="83">
        <f t="shared" si="1"/>
        <v>13647581.920000002</v>
      </c>
      <c r="G10" s="83">
        <f t="shared" si="1"/>
        <v>17786150.399999999</v>
      </c>
    </row>
    <row r="11" spans="1:7" x14ac:dyDescent="0.25">
      <c r="A11" s="85" t="s">
        <v>311</v>
      </c>
      <c r="B11" s="75">
        <v>15272872.199999999</v>
      </c>
      <c r="C11" s="75">
        <v>827238.9</v>
      </c>
      <c r="D11" s="75">
        <v>16100111.1</v>
      </c>
      <c r="E11" s="75">
        <v>7519378</v>
      </c>
      <c r="F11" s="75">
        <v>7519378</v>
      </c>
      <c r="G11" s="75">
        <f>D11-E11</f>
        <v>8580733.0999999996</v>
      </c>
    </row>
    <row r="12" spans="1:7" x14ac:dyDescent="0.25">
      <c r="A12" s="85" t="s">
        <v>312</v>
      </c>
      <c r="B12" s="75">
        <v>595000</v>
      </c>
      <c r="C12" s="75">
        <v>2536500</v>
      </c>
      <c r="D12" s="75">
        <v>3131500</v>
      </c>
      <c r="E12" s="75">
        <v>2357137</v>
      </c>
      <c r="F12" s="75">
        <v>2357137</v>
      </c>
      <c r="G12" s="75">
        <f t="shared" ref="G12:G17" si="2">D12-E12</f>
        <v>774363</v>
      </c>
    </row>
    <row r="13" spans="1:7" x14ac:dyDescent="0.25">
      <c r="A13" s="85" t="s">
        <v>313</v>
      </c>
      <c r="B13" s="75">
        <v>3361014.04</v>
      </c>
      <c r="C13" s="75">
        <v>619469.06000000006</v>
      </c>
      <c r="D13" s="75">
        <v>3980483.1</v>
      </c>
      <c r="E13" s="75">
        <v>1074065.3799999999</v>
      </c>
      <c r="F13" s="75">
        <v>1027565.38</v>
      </c>
      <c r="G13" s="75">
        <f t="shared" si="2"/>
        <v>2906417.72</v>
      </c>
    </row>
    <row r="14" spans="1:7" x14ac:dyDescent="0.25">
      <c r="A14" s="85" t="s">
        <v>314</v>
      </c>
      <c r="B14" s="75">
        <v>4128266.82</v>
      </c>
      <c r="C14" s="75">
        <v>58316.24</v>
      </c>
      <c r="D14" s="75">
        <v>4186583.06</v>
      </c>
      <c r="E14" s="75">
        <v>1864194.75</v>
      </c>
      <c r="F14" s="75">
        <v>0</v>
      </c>
      <c r="G14" s="75">
        <f t="shared" si="2"/>
        <v>2322388.31</v>
      </c>
    </row>
    <row r="15" spans="1:7" x14ac:dyDescent="0.25">
      <c r="A15" s="85" t="s">
        <v>315</v>
      </c>
      <c r="B15" s="75">
        <v>606000</v>
      </c>
      <c r="C15" s="75">
        <v>555900</v>
      </c>
      <c r="D15" s="75">
        <v>1161900</v>
      </c>
      <c r="E15" s="75">
        <v>558955.54</v>
      </c>
      <c r="F15" s="75">
        <v>543255.54</v>
      </c>
      <c r="G15" s="75">
        <f t="shared" si="2"/>
        <v>602944.46</v>
      </c>
    </row>
    <row r="16" spans="1:7" x14ac:dyDescent="0.25">
      <c r="A16" s="85" t="s">
        <v>316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317</v>
      </c>
      <c r="B17" s="75">
        <v>4606048.8</v>
      </c>
      <c r="C17" s="75">
        <v>193501.01</v>
      </c>
      <c r="D17" s="75">
        <v>4799549.8099999996</v>
      </c>
      <c r="E17" s="75">
        <v>2200246</v>
      </c>
      <c r="F17" s="75">
        <v>2200246</v>
      </c>
      <c r="G17" s="75">
        <f t="shared" si="2"/>
        <v>2599303.8099999996</v>
      </c>
    </row>
    <row r="18" spans="1:7" x14ac:dyDescent="0.25">
      <c r="A18" s="84" t="s">
        <v>318</v>
      </c>
      <c r="B18" s="83">
        <f t="shared" ref="B18:G18" si="3">SUM(B19:B27)</f>
        <v>4338733.76</v>
      </c>
      <c r="C18" s="83">
        <f t="shared" si="3"/>
        <v>2743197.08</v>
      </c>
      <c r="D18" s="83">
        <f t="shared" si="3"/>
        <v>7081930.8399999999</v>
      </c>
      <c r="E18" s="83">
        <f t="shared" si="3"/>
        <v>4263858.5299999993</v>
      </c>
      <c r="F18" s="83">
        <f t="shared" si="3"/>
        <v>2877804.96</v>
      </c>
      <c r="G18" s="83">
        <f t="shared" si="3"/>
        <v>2818072.3100000005</v>
      </c>
    </row>
    <row r="19" spans="1:7" x14ac:dyDescent="0.25">
      <c r="A19" s="85" t="s">
        <v>319</v>
      </c>
      <c r="B19" s="75">
        <v>833133.76</v>
      </c>
      <c r="C19" s="75">
        <v>220740</v>
      </c>
      <c r="D19" s="75">
        <v>1053873.76</v>
      </c>
      <c r="E19" s="75">
        <v>224642.28</v>
      </c>
      <c r="F19" s="75">
        <v>139896.53</v>
      </c>
      <c r="G19" s="75">
        <f>D19-E19</f>
        <v>829231.48</v>
      </c>
    </row>
    <row r="20" spans="1:7" x14ac:dyDescent="0.25">
      <c r="A20" s="85" t="s">
        <v>320</v>
      </c>
      <c r="B20" s="75">
        <v>167440</v>
      </c>
      <c r="C20" s="75">
        <v>30000</v>
      </c>
      <c r="D20" s="75">
        <v>197440</v>
      </c>
      <c r="E20" s="75">
        <v>69754.44</v>
      </c>
      <c r="F20" s="75">
        <v>67697.759999999995</v>
      </c>
      <c r="G20" s="75">
        <f t="shared" ref="G20:G27" si="4">D20-E20</f>
        <v>127685.56</v>
      </c>
    </row>
    <row r="21" spans="1:7" x14ac:dyDescent="0.25">
      <c r="A21" s="85" t="s">
        <v>321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322</v>
      </c>
      <c r="B22" s="75">
        <v>1537200</v>
      </c>
      <c r="C22" s="75">
        <v>1380000</v>
      </c>
      <c r="D22" s="75">
        <v>2917200</v>
      </c>
      <c r="E22" s="75">
        <v>1947359.21</v>
      </c>
      <c r="F22" s="75">
        <v>1196497.52</v>
      </c>
      <c r="G22" s="75">
        <f t="shared" si="4"/>
        <v>969840.79</v>
      </c>
    </row>
    <row r="23" spans="1:7" x14ac:dyDescent="0.25">
      <c r="A23" s="85" t="s">
        <v>323</v>
      </c>
      <c r="B23" s="75">
        <v>173400</v>
      </c>
      <c r="C23" s="75">
        <v>80000</v>
      </c>
      <c r="D23" s="75">
        <v>253400</v>
      </c>
      <c r="E23" s="75">
        <v>38829.760000000002</v>
      </c>
      <c r="F23" s="75">
        <v>25255.759999999998</v>
      </c>
      <c r="G23" s="75">
        <f t="shared" si="4"/>
        <v>214570.23999999999</v>
      </c>
    </row>
    <row r="24" spans="1:7" x14ac:dyDescent="0.25">
      <c r="A24" s="85" t="s">
        <v>324</v>
      </c>
      <c r="B24" s="75">
        <v>735600</v>
      </c>
      <c r="C24" s="75">
        <v>590000</v>
      </c>
      <c r="D24" s="75">
        <v>1325600</v>
      </c>
      <c r="E24" s="75">
        <v>1066076.3999999999</v>
      </c>
      <c r="F24" s="75">
        <v>841085.97</v>
      </c>
      <c r="G24" s="75">
        <f t="shared" si="4"/>
        <v>259523.60000000009</v>
      </c>
    </row>
    <row r="25" spans="1:7" x14ac:dyDescent="0.25">
      <c r="A25" s="85" t="s">
        <v>325</v>
      </c>
      <c r="B25" s="75">
        <v>253160</v>
      </c>
      <c r="C25" s="75">
        <v>287457.08</v>
      </c>
      <c r="D25" s="75">
        <v>540617.08000000007</v>
      </c>
      <c r="E25" s="75">
        <v>347077.54</v>
      </c>
      <c r="F25" s="75">
        <v>268142.89</v>
      </c>
      <c r="G25" s="75">
        <f t="shared" si="4"/>
        <v>193539.5400000001</v>
      </c>
    </row>
    <row r="26" spans="1:7" x14ac:dyDescent="0.25">
      <c r="A26" s="85" t="s">
        <v>326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327</v>
      </c>
      <c r="B27" s="75">
        <v>638800</v>
      </c>
      <c r="C27" s="75">
        <v>155000</v>
      </c>
      <c r="D27" s="75">
        <v>793800</v>
      </c>
      <c r="E27" s="75">
        <v>570118.9</v>
      </c>
      <c r="F27" s="75">
        <v>339228.53</v>
      </c>
      <c r="G27" s="75">
        <f t="shared" si="4"/>
        <v>223681.09999999998</v>
      </c>
    </row>
    <row r="28" spans="1:7" x14ac:dyDescent="0.25">
      <c r="A28" s="84" t="s">
        <v>328</v>
      </c>
      <c r="B28" s="83">
        <f t="shared" ref="B28:G28" si="5">SUM(B29:B37)</f>
        <v>15186594.08</v>
      </c>
      <c r="C28" s="83">
        <f t="shared" si="5"/>
        <v>17572110.48</v>
      </c>
      <c r="D28" s="83">
        <f t="shared" si="5"/>
        <v>32758704.560000002</v>
      </c>
      <c r="E28" s="83">
        <f t="shared" si="5"/>
        <v>18861453.59</v>
      </c>
      <c r="F28" s="83">
        <f t="shared" si="5"/>
        <v>12591737.460000001</v>
      </c>
      <c r="G28" s="83">
        <f t="shared" si="5"/>
        <v>13897250.969999999</v>
      </c>
    </row>
    <row r="29" spans="1:7" x14ac:dyDescent="0.25">
      <c r="A29" s="85" t="s">
        <v>329</v>
      </c>
      <c r="B29" s="75">
        <v>8923878.0800000001</v>
      </c>
      <c r="C29" s="75">
        <v>864163.33</v>
      </c>
      <c r="D29" s="75">
        <v>9788041.4100000001</v>
      </c>
      <c r="E29" s="75">
        <v>6361245.7599999998</v>
      </c>
      <c r="F29" s="75">
        <v>4081889.63</v>
      </c>
      <c r="G29" s="75">
        <f>D29-E29</f>
        <v>3426795.6500000004</v>
      </c>
    </row>
    <row r="30" spans="1:7" x14ac:dyDescent="0.25">
      <c r="A30" s="85" t="s">
        <v>330</v>
      </c>
      <c r="B30" s="75">
        <v>170400</v>
      </c>
      <c r="C30" s="75">
        <v>2574000</v>
      </c>
      <c r="D30" s="75">
        <v>2744400</v>
      </c>
      <c r="E30" s="75">
        <v>1791432.31</v>
      </c>
      <c r="F30" s="75">
        <v>845395.81</v>
      </c>
      <c r="G30" s="75">
        <f t="shared" ref="G30:G37" si="6">D30-E30</f>
        <v>952967.69</v>
      </c>
    </row>
    <row r="31" spans="1:7" x14ac:dyDescent="0.25">
      <c r="A31" s="85" t="s">
        <v>331</v>
      </c>
      <c r="B31" s="75">
        <v>680200</v>
      </c>
      <c r="C31" s="75">
        <v>760760</v>
      </c>
      <c r="D31" s="75">
        <v>1440960</v>
      </c>
      <c r="E31" s="75">
        <v>786183.17</v>
      </c>
      <c r="F31" s="75">
        <v>569875.18000000005</v>
      </c>
      <c r="G31" s="75">
        <f t="shared" si="6"/>
        <v>654776.82999999996</v>
      </c>
    </row>
    <row r="32" spans="1:7" x14ac:dyDescent="0.25">
      <c r="A32" s="85" t="s">
        <v>332</v>
      </c>
      <c r="B32" s="75">
        <v>359400</v>
      </c>
      <c r="C32" s="75">
        <v>900000</v>
      </c>
      <c r="D32" s="75">
        <v>1259400</v>
      </c>
      <c r="E32" s="75">
        <v>635240.99</v>
      </c>
      <c r="F32" s="75">
        <v>434372.58</v>
      </c>
      <c r="G32" s="75">
        <f t="shared" si="6"/>
        <v>624159.01</v>
      </c>
    </row>
    <row r="33" spans="1:7" ht="14.45" customHeight="1" x14ac:dyDescent="0.25">
      <c r="A33" s="85" t="s">
        <v>333</v>
      </c>
      <c r="B33" s="75">
        <v>902000</v>
      </c>
      <c r="C33" s="75">
        <v>6221187.1500000004</v>
      </c>
      <c r="D33" s="75">
        <v>7123187.1500000004</v>
      </c>
      <c r="E33" s="75">
        <v>3568397.35</v>
      </c>
      <c r="F33" s="75">
        <v>2251490.7200000002</v>
      </c>
      <c r="G33" s="75">
        <f t="shared" si="6"/>
        <v>3554789.8000000003</v>
      </c>
    </row>
    <row r="34" spans="1:7" ht="14.45" customHeight="1" x14ac:dyDescent="0.25">
      <c r="A34" s="85" t="s">
        <v>334</v>
      </c>
      <c r="B34" s="75">
        <v>131011</v>
      </c>
      <c r="C34" s="75">
        <v>350000</v>
      </c>
      <c r="D34" s="75">
        <v>481011</v>
      </c>
      <c r="E34" s="75">
        <v>231566</v>
      </c>
      <c r="F34" s="75">
        <v>176744.56</v>
      </c>
      <c r="G34" s="75">
        <f t="shared" si="6"/>
        <v>249445</v>
      </c>
    </row>
    <row r="35" spans="1:7" ht="14.45" customHeight="1" x14ac:dyDescent="0.25">
      <c r="A35" s="85" t="s">
        <v>335</v>
      </c>
      <c r="B35" s="75">
        <v>88271</v>
      </c>
      <c r="C35" s="75">
        <v>50000</v>
      </c>
      <c r="D35" s="75">
        <v>138271</v>
      </c>
      <c r="E35" s="75">
        <v>4696.49</v>
      </c>
      <c r="F35" s="75">
        <v>2935.45</v>
      </c>
      <c r="G35" s="75">
        <f t="shared" si="6"/>
        <v>133574.51</v>
      </c>
    </row>
    <row r="36" spans="1:7" ht="14.45" customHeight="1" x14ac:dyDescent="0.25">
      <c r="A36" s="85" t="s">
        <v>336</v>
      </c>
      <c r="B36" s="75">
        <v>211300</v>
      </c>
      <c r="C36" s="75">
        <v>5052000</v>
      </c>
      <c r="D36" s="75">
        <v>5263300</v>
      </c>
      <c r="E36" s="75">
        <v>3665180.72</v>
      </c>
      <c r="F36" s="75">
        <v>2698189.73</v>
      </c>
      <c r="G36" s="75">
        <f t="shared" si="6"/>
        <v>1598119.2799999998</v>
      </c>
    </row>
    <row r="37" spans="1:7" ht="14.45" customHeight="1" x14ac:dyDescent="0.25">
      <c r="A37" s="85" t="s">
        <v>337</v>
      </c>
      <c r="B37" s="75">
        <v>3720134</v>
      </c>
      <c r="C37" s="75">
        <v>800000</v>
      </c>
      <c r="D37" s="75">
        <v>4520134</v>
      </c>
      <c r="E37" s="75">
        <v>1817510.8</v>
      </c>
      <c r="F37" s="75">
        <v>1530843.8</v>
      </c>
      <c r="G37" s="75">
        <f t="shared" si="6"/>
        <v>2702623.2</v>
      </c>
    </row>
    <row r="38" spans="1:7" x14ac:dyDescent="0.25">
      <c r="A38" s="84" t="s">
        <v>338</v>
      </c>
      <c r="B38" s="83">
        <f t="shared" ref="B38:G38" si="7">SUM(B39:B47)</f>
        <v>0</v>
      </c>
      <c r="C38" s="83">
        <f t="shared" si="7"/>
        <v>2300000</v>
      </c>
      <c r="D38" s="83">
        <f t="shared" si="7"/>
        <v>2300000</v>
      </c>
      <c r="E38" s="83">
        <f t="shared" si="7"/>
        <v>1290773.0900000001</v>
      </c>
      <c r="F38" s="83">
        <f t="shared" si="7"/>
        <v>1050773.0900000001</v>
      </c>
      <c r="G38" s="83">
        <f t="shared" si="7"/>
        <v>1009226.9099999999</v>
      </c>
    </row>
    <row r="39" spans="1:7" x14ac:dyDescent="0.25">
      <c r="A39" s="85" t="s">
        <v>339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341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342</v>
      </c>
      <c r="B42" s="75">
        <v>0</v>
      </c>
      <c r="C42" s="75">
        <v>2300000</v>
      </c>
      <c r="D42" s="75">
        <v>2300000</v>
      </c>
      <c r="E42" s="75">
        <v>1290773.0900000001</v>
      </c>
      <c r="F42" s="75">
        <v>1050773.0900000001</v>
      </c>
      <c r="G42" s="75">
        <f t="shared" si="8"/>
        <v>1009226.9099999999</v>
      </c>
    </row>
    <row r="43" spans="1:7" x14ac:dyDescent="0.25">
      <c r="A43" s="85" t="s">
        <v>343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344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345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346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347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348</v>
      </c>
      <c r="B48" s="83">
        <f t="shared" ref="B48:G48" si="9">SUM(B49:B57)</f>
        <v>706200</v>
      </c>
      <c r="C48" s="83">
        <f t="shared" si="9"/>
        <v>9233268.0500000007</v>
      </c>
      <c r="D48" s="83">
        <f t="shared" si="9"/>
        <v>9939468.0500000007</v>
      </c>
      <c r="E48" s="83">
        <f t="shared" si="9"/>
        <v>3771823.0100000002</v>
      </c>
      <c r="F48" s="83">
        <f t="shared" si="9"/>
        <v>1796442.8800000001</v>
      </c>
      <c r="G48" s="83">
        <f t="shared" si="9"/>
        <v>6167645.04</v>
      </c>
    </row>
    <row r="49" spans="1:7" x14ac:dyDescent="0.25">
      <c r="A49" s="85" t="s">
        <v>349</v>
      </c>
      <c r="B49" s="75">
        <v>205600</v>
      </c>
      <c r="C49" s="75">
        <v>2040200</v>
      </c>
      <c r="D49" s="75">
        <v>2245800</v>
      </c>
      <c r="E49" s="75">
        <v>934021.87</v>
      </c>
      <c r="F49" s="75">
        <v>792229.02</v>
      </c>
      <c r="G49" s="75">
        <f>D49-E49</f>
        <v>1311778.1299999999</v>
      </c>
    </row>
    <row r="50" spans="1:7" x14ac:dyDescent="0.25">
      <c r="A50" s="85" t="s">
        <v>350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351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352</v>
      </c>
      <c r="B52" s="75">
        <v>80000</v>
      </c>
      <c r="C52" s="75">
        <v>2607800</v>
      </c>
      <c r="D52" s="75">
        <v>2687800</v>
      </c>
      <c r="E52" s="75">
        <v>2305862.08</v>
      </c>
      <c r="F52" s="75">
        <v>854482.76</v>
      </c>
      <c r="G52" s="75">
        <f t="shared" si="10"/>
        <v>381937.91999999993</v>
      </c>
    </row>
    <row r="53" spans="1:7" x14ac:dyDescent="0.25">
      <c r="A53" s="85" t="s">
        <v>353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354</v>
      </c>
      <c r="B54" s="75">
        <v>390600</v>
      </c>
      <c r="C54" s="75">
        <v>4585268.05</v>
      </c>
      <c r="D54" s="75">
        <v>4975868.05</v>
      </c>
      <c r="E54" s="75">
        <v>531939.06000000006</v>
      </c>
      <c r="F54" s="75">
        <v>149731.1</v>
      </c>
      <c r="G54" s="75">
        <f t="shared" si="10"/>
        <v>4443928.99</v>
      </c>
    </row>
    <row r="55" spans="1:7" x14ac:dyDescent="0.25">
      <c r="A55" s="85" t="s">
        <v>355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356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357</v>
      </c>
      <c r="B57" s="75">
        <v>30000</v>
      </c>
      <c r="C57" s="75">
        <v>0</v>
      </c>
      <c r="D57" s="75">
        <v>30000</v>
      </c>
      <c r="E57" s="75">
        <v>0</v>
      </c>
      <c r="F57" s="75">
        <v>0</v>
      </c>
      <c r="G57" s="75">
        <f t="shared" si="10"/>
        <v>30000</v>
      </c>
    </row>
    <row r="58" spans="1:7" x14ac:dyDescent="0.25">
      <c r="A58" s="84" t="s">
        <v>358</v>
      </c>
      <c r="B58" s="83">
        <f t="shared" ref="B58:G58" si="11">SUM(B59:B61)</f>
        <v>1180000</v>
      </c>
      <c r="C58" s="83">
        <f t="shared" si="11"/>
        <v>21724422</v>
      </c>
      <c r="D58" s="83">
        <f t="shared" si="11"/>
        <v>22904422</v>
      </c>
      <c r="E58" s="83">
        <f t="shared" si="11"/>
        <v>7360861.9300000006</v>
      </c>
      <c r="F58" s="83">
        <f t="shared" si="11"/>
        <v>0</v>
      </c>
      <c r="G58" s="83">
        <f t="shared" si="11"/>
        <v>15543560.07</v>
      </c>
    </row>
    <row r="59" spans="1:7" x14ac:dyDescent="0.25">
      <c r="A59" s="85" t="s">
        <v>359</v>
      </c>
      <c r="B59" s="75">
        <v>1070000</v>
      </c>
      <c r="C59" s="75">
        <v>19771422</v>
      </c>
      <c r="D59" s="75">
        <v>20841422</v>
      </c>
      <c r="E59" s="75">
        <v>6098058.1500000004</v>
      </c>
      <c r="F59" s="75">
        <v>0</v>
      </c>
      <c r="G59" s="75">
        <f>D59-E59</f>
        <v>14743363.85</v>
      </c>
    </row>
    <row r="60" spans="1:7" x14ac:dyDescent="0.25">
      <c r="A60" s="85" t="s">
        <v>360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361</v>
      </c>
      <c r="B61" s="75">
        <v>110000</v>
      </c>
      <c r="C61" s="75">
        <v>1953000</v>
      </c>
      <c r="D61" s="75">
        <v>2063000</v>
      </c>
      <c r="E61" s="75">
        <v>1262803.78</v>
      </c>
      <c r="F61" s="75">
        <v>0</v>
      </c>
      <c r="G61" s="75">
        <f t="shared" si="12"/>
        <v>800196.22</v>
      </c>
    </row>
    <row r="62" spans="1:7" x14ac:dyDescent="0.25">
      <c r="A62" s="84" t="s">
        <v>362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367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368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369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370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371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372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373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374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375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376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377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378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379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380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381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382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383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310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311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312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313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314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315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316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317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318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319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320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321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322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323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324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325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326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327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328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329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330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331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332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333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334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335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336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337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338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339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340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341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342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343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344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345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346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347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348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349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350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351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352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353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354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355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356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357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358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359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360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361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362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363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364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365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366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367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368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369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370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371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372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373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374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375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376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377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378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379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380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381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382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384</v>
      </c>
      <c r="B159" s="90">
        <f t="shared" ref="B159:G159" si="37">B9+B84</f>
        <v>49980729.699999996</v>
      </c>
      <c r="C159" s="90">
        <f t="shared" si="37"/>
        <v>58363922.82</v>
      </c>
      <c r="D159" s="90">
        <f t="shared" si="37"/>
        <v>108344652.52</v>
      </c>
      <c r="E159" s="90">
        <f t="shared" si="37"/>
        <v>51122746.819999993</v>
      </c>
      <c r="F159" s="90">
        <f t="shared" si="37"/>
        <v>31964340.310000002</v>
      </c>
      <c r="G159" s="90">
        <f t="shared" si="37"/>
        <v>57221905.699999996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26:G27 B18:F18 G29:G37 B28:F28 B39:D41 B38:F38 C55:C57 B48:F48 G59:G61 B58:F58 B63:G70 B62:F62 B71:F92 B94:F159 B93:C93 E93:F93 G17 G11:G16 G19:G24 G49 G25 B43:D47 B42 G42 G50:G54 G55:G57 G39:G41 G43:G4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3"/>
  <sheetViews>
    <sheetView showGridLines="0" zoomScale="75" zoomScaleNormal="75" workbookViewId="0">
      <selection activeCell="E30" sqref="E3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385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COMITÉ MUNICIPAL DE AGUA POTABLE Y ALCANTARILLADO DE APASEO EL GRANDE GTO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301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386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6</v>
      </c>
      <c r="B7" s="167" t="s">
        <v>303</v>
      </c>
      <c r="C7" s="167"/>
      <c r="D7" s="167"/>
      <c r="E7" s="167"/>
      <c r="F7" s="167"/>
      <c r="G7" s="169" t="s">
        <v>304</v>
      </c>
    </row>
    <row r="8" spans="1:7" ht="30" x14ac:dyDescent="0.25">
      <c r="A8" s="166"/>
      <c r="B8" s="25" t="s">
        <v>305</v>
      </c>
      <c r="C8" s="7" t="s">
        <v>235</v>
      </c>
      <c r="D8" s="25" t="s">
        <v>236</v>
      </c>
      <c r="E8" s="25" t="s">
        <v>191</v>
      </c>
      <c r="F8" s="25" t="s">
        <v>208</v>
      </c>
      <c r="G8" s="168"/>
    </row>
    <row r="9" spans="1:7" ht="15.75" customHeight="1" x14ac:dyDescent="0.25">
      <c r="A9" s="26" t="s">
        <v>387</v>
      </c>
      <c r="B9" s="30">
        <f>SUM(B10:B20)</f>
        <v>49980729.699999996</v>
      </c>
      <c r="C9" s="30">
        <f t="shared" ref="C9:G9" si="0">SUM(C10:C20)</f>
        <v>58363922.819999993</v>
      </c>
      <c r="D9" s="30">
        <f t="shared" si="0"/>
        <v>108344652.52</v>
      </c>
      <c r="E9" s="30">
        <f t="shared" si="0"/>
        <v>51122746.820000008</v>
      </c>
      <c r="F9" s="30">
        <f t="shared" si="0"/>
        <v>31964340.310000006</v>
      </c>
      <c r="G9" s="30">
        <f t="shared" si="0"/>
        <v>57221905.700000003</v>
      </c>
    </row>
    <row r="10" spans="1:7" x14ac:dyDescent="0.25">
      <c r="A10" s="63" t="s">
        <v>593</v>
      </c>
      <c r="B10" s="75">
        <v>2829781.84</v>
      </c>
      <c r="C10" s="75">
        <v>2954216.67</v>
      </c>
      <c r="D10" s="75">
        <v>5783998.5099999998</v>
      </c>
      <c r="E10" s="75">
        <v>4295431.32</v>
      </c>
      <c r="F10" s="75">
        <v>2361471</v>
      </c>
      <c r="G10" s="75">
        <v>1488567.1899999995</v>
      </c>
    </row>
    <row r="11" spans="1:7" x14ac:dyDescent="0.25">
      <c r="A11" s="63" t="s">
        <v>594</v>
      </c>
      <c r="B11" s="75">
        <v>4140508.94</v>
      </c>
      <c r="C11" s="75">
        <v>1348733.33</v>
      </c>
      <c r="D11" s="75">
        <v>5489242.2699999996</v>
      </c>
      <c r="E11" s="75">
        <v>1915057.84</v>
      </c>
      <c r="F11" s="75">
        <v>1483314.23</v>
      </c>
      <c r="G11" s="75">
        <v>3574184.4299999997</v>
      </c>
    </row>
    <row r="12" spans="1:7" x14ac:dyDescent="0.25">
      <c r="A12" s="63" t="s">
        <v>595</v>
      </c>
      <c r="B12" s="75">
        <v>6122985.6900000004</v>
      </c>
      <c r="C12" s="75">
        <v>2951512.94</v>
      </c>
      <c r="D12" s="75">
        <v>9074498.6300000008</v>
      </c>
      <c r="E12" s="75">
        <v>4875667.2699999996</v>
      </c>
      <c r="F12" s="75">
        <v>3611354.58</v>
      </c>
      <c r="G12" s="75">
        <v>4198831.3600000013</v>
      </c>
    </row>
    <row r="13" spans="1:7" x14ac:dyDescent="0.25">
      <c r="A13" s="63" t="s">
        <v>596</v>
      </c>
      <c r="B13" s="75">
        <v>16185555.59</v>
      </c>
      <c r="C13" s="75">
        <v>34208172.549999997</v>
      </c>
      <c r="D13" s="75">
        <v>50393728.140000001</v>
      </c>
      <c r="E13" s="75">
        <v>20777499.800000001</v>
      </c>
      <c r="F13" s="75">
        <v>9511756.4900000002</v>
      </c>
      <c r="G13" s="75">
        <v>29616228.34</v>
      </c>
    </row>
    <row r="14" spans="1:7" x14ac:dyDescent="0.25">
      <c r="A14" s="63" t="s">
        <v>597</v>
      </c>
      <c r="B14" s="75">
        <v>1851141.32</v>
      </c>
      <c r="C14" s="75">
        <v>76556</v>
      </c>
      <c r="D14" s="75">
        <v>1927697.32</v>
      </c>
      <c r="E14" s="75">
        <v>767175.25</v>
      </c>
      <c r="F14" s="75">
        <v>657877.14</v>
      </c>
      <c r="G14" s="75">
        <v>1160522.07</v>
      </c>
    </row>
    <row r="15" spans="1:7" x14ac:dyDescent="0.25">
      <c r="A15" s="63" t="s">
        <v>598</v>
      </c>
      <c r="B15" s="75">
        <v>1463491.76</v>
      </c>
      <c r="C15" s="75">
        <v>-262704</v>
      </c>
      <c r="D15" s="75">
        <v>1200787.76</v>
      </c>
      <c r="E15" s="75">
        <v>561600.94999999995</v>
      </c>
      <c r="F15" s="75">
        <v>429119.42</v>
      </c>
      <c r="G15" s="75">
        <v>639186.81000000006</v>
      </c>
    </row>
    <row r="16" spans="1:7" x14ac:dyDescent="0.25">
      <c r="A16" s="63" t="s">
        <v>599</v>
      </c>
      <c r="B16" s="75">
        <v>12585032.4</v>
      </c>
      <c r="C16" s="75">
        <v>2668015.4700000002</v>
      </c>
      <c r="D16" s="75">
        <v>15253047.870000001</v>
      </c>
      <c r="E16" s="75">
        <v>6840809.7000000002</v>
      </c>
      <c r="F16" s="75">
        <v>5208187.46</v>
      </c>
      <c r="G16" s="75">
        <v>8412238.1700000018</v>
      </c>
    </row>
    <row r="17" spans="1:7" x14ac:dyDescent="0.25">
      <c r="A17" s="63" t="s">
        <v>600</v>
      </c>
      <c r="B17" s="75">
        <v>810017.42</v>
      </c>
      <c r="C17" s="75">
        <v>3410058.21</v>
      </c>
      <c r="D17" s="75">
        <v>4220075.63</v>
      </c>
      <c r="E17" s="75">
        <v>2217396.31</v>
      </c>
      <c r="F17" s="75">
        <v>1479526.04</v>
      </c>
      <c r="G17" s="75">
        <v>2002679.3199999998</v>
      </c>
    </row>
    <row r="18" spans="1:7" x14ac:dyDescent="0.25">
      <c r="A18" s="63" t="s">
        <v>601</v>
      </c>
      <c r="B18" s="75">
        <v>2116380.6</v>
      </c>
      <c r="C18" s="75">
        <v>5376440</v>
      </c>
      <c r="D18" s="75">
        <v>7492820.5999999996</v>
      </c>
      <c r="E18" s="75">
        <v>4161094.19</v>
      </c>
      <c r="F18" s="75">
        <v>3702035.26</v>
      </c>
      <c r="G18" s="75">
        <v>3331726.4099999997</v>
      </c>
    </row>
    <row r="19" spans="1:7" x14ac:dyDescent="0.25">
      <c r="A19" s="63" t="s">
        <v>602</v>
      </c>
      <c r="B19" s="75">
        <v>1331918.9099999999</v>
      </c>
      <c r="C19" s="75">
        <v>5645977.6500000004</v>
      </c>
      <c r="D19" s="75">
        <v>6977896.5600000005</v>
      </c>
      <c r="E19" s="75">
        <v>4471861.95</v>
      </c>
      <c r="F19" s="75">
        <v>3315758.69</v>
      </c>
      <c r="G19" s="75">
        <v>2506034.6100000003</v>
      </c>
    </row>
    <row r="20" spans="1:7" x14ac:dyDescent="0.25">
      <c r="A20" s="63" t="s">
        <v>603</v>
      </c>
      <c r="B20" s="75">
        <v>543915.23</v>
      </c>
      <c r="C20" s="75">
        <v>-13056</v>
      </c>
      <c r="D20" s="75">
        <v>530859.23</v>
      </c>
      <c r="E20" s="75">
        <v>239152.24</v>
      </c>
      <c r="F20" s="75">
        <v>203940</v>
      </c>
      <c r="G20" s="75">
        <v>291706.99</v>
      </c>
    </row>
    <row r="21" spans="1:7" x14ac:dyDescent="0.25">
      <c r="A21" s="31" t="s">
        <v>153</v>
      </c>
      <c r="B21" s="49"/>
      <c r="C21" s="49"/>
      <c r="D21" s="49"/>
      <c r="E21" s="49"/>
      <c r="F21" s="49"/>
      <c r="G21" s="49"/>
    </row>
    <row r="22" spans="1:7" x14ac:dyDescent="0.25">
      <c r="A22" s="3" t="s">
        <v>396</v>
      </c>
      <c r="B22" s="4">
        <f>SUM(B23:B30)</f>
        <v>0</v>
      </c>
      <c r="C22" s="4">
        <f t="shared" ref="C22:G22" si="1">SUM(C23:C30)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63" t="s">
        <v>388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393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394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63" t="s">
        <v>395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31" t="s">
        <v>153</v>
      </c>
      <c r="B31" s="49"/>
      <c r="C31" s="49"/>
      <c r="D31" s="49"/>
      <c r="E31" s="49"/>
      <c r="F31" s="49"/>
      <c r="G31" s="49"/>
    </row>
    <row r="32" spans="1:7" x14ac:dyDescent="0.25">
      <c r="A32" s="3" t="s">
        <v>384</v>
      </c>
      <c r="B32" s="4">
        <f>SUM(B22,B9)</f>
        <v>49980729.699999996</v>
      </c>
      <c r="C32" s="4">
        <f t="shared" ref="C32:G32" si="2">SUM(C22,C9)</f>
        <v>58363922.819999993</v>
      </c>
      <c r="D32" s="4">
        <f t="shared" si="2"/>
        <v>108344652.52</v>
      </c>
      <c r="E32" s="4">
        <f t="shared" si="2"/>
        <v>51122746.820000008</v>
      </c>
      <c r="F32" s="4">
        <f t="shared" si="2"/>
        <v>31964340.310000006</v>
      </c>
      <c r="G32" s="4">
        <f t="shared" si="2"/>
        <v>57221905.700000003</v>
      </c>
    </row>
    <row r="33" spans="1:7" x14ac:dyDescent="0.25">
      <c r="A33" s="55"/>
      <c r="B33" s="55"/>
      <c r="C33" s="55"/>
      <c r="D33" s="55"/>
      <c r="E33" s="55"/>
      <c r="F33" s="55"/>
      <c r="G3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1:G22 B9:G9 B31:G3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2:G24 B26:G29 B25:C25 E25:G25 B31:G32 B30:D30 F30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" zoomScale="75" zoomScaleNormal="75" workbookViewId="0">
      <selection activeCell="B21" sqref="B21:G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397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COMITÉ MUNICIPAL DE AGUA POTABLE Y ALCANTARILLADO DE APASEO EL GRANDE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398</v>
      </c>
      <c r="B3" s="114"/>
      <c r="C3" s="114"/>
      <c r="D3" s="114"/>
      <c r="E3" s="114"/>
      <c r="F3" s="114"/>
      <c r="G3" s="115"/>
    </row>
    <row r="4" spans="1:7" x14ac:dyDescent="0.25">
      <c r="A4" s="113" t="s">
        <v>399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6</v>
      </c>
      <c r="B7" s="173" t="s">
        <v>303</v>
      </c>
      <c r="C7" s="174"/>
      <c r="D7" s="174"/>
      <c r="E7" s="174"/>
      <c r="F7" s="175"/>
      <c r="G7" s="169" t="s">
        <v>400</v>
      </c>
    </row>
    <row r="8" spans="1:7" ht="30" x14ac:dyDescent="0.25">
      <c r="A8" s="166"/>
      <c r="B8" s="25" t="s">
        <v>305</v>
      </c>
      <c r="C8" s="7" t="s">
        <v>401</v>
      </c>
      <c r="D8" s="25" t="s">
        <v>307</v>
      </c>
      <c r="E8" s="25" t="s">
        <v>191</v>
      </c>
      <c r="F8" s="32" t="s">
        <v>208</v>
      </c>
      <c r="G8" s="168"/>
    </row>
    <row r="9" spans="1:7" ht="16.5" customHeight="1" x14ac:dyDescent="0.25">
      <c r="A9" s="26" t="s">
        <v>402</v>
      </c>
      <c r="B9" s="30">
        <f>SUM(B10,B19,B27,B37)</f>
        <v>49980729.700000003</v>
      </c>
      <c r="C9" s="30">
        <f t="shared" ref="C9:G9" si="0">SUM(C10,C19,C27,C37)</f>
        <v>58363922.82</v>
      </c>
      <c r="D9" s="30">
        <f t="shared" si="0"/>
        <v>108344652.52000001</v>
      </c>
      <c r="E9" s="30">
        <f t="shared" si="0"/>
        <v>51122746.82</v>
      </c>
      <c r="F9" s="30">
        <f t="shared" si="0"/>
        <v>31964340.309999999</v>
      </c>
      <c r="G9" s="30">
        <f t="shared" si="0"/>
        <v>57221905.70000001</v>
      </c>
    </row>
    <row r="10" spans="1:7" ht="15" customHeight="1" x14ac:dyDescent="0.25">
      <c r="A10" s="58" t="s">
        <v>403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409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412</v>
      </c>
      <c r="B19" s="47">
        <f>SUM(B20:B26)</f>
        <v>49980729.700000003</v>
      </c>
      <c r="C19" s="47">
        <f t="shared" ref="C19:G19" si="2">SUM(C20:C26)</f>
        <v>58363922.82</v>
      </c>
      <c r="D19" s="47">
        <f t="shared" si="2"/>
        <v>108344652.52000001</v>
      </c>
      <c r="E19" s="47">
        <f t="shared" si="2"/>
        <v>51122746.82</v>
      </c>
      <c r="F19" s="47">
        <f t="shared" si="2"/>
        <v>31964340.309999999</v>
      </c>
      <c r="G19" s="47">
        <f t="shared" si="2"/>
        <v>57221905.70000001</v>
      </c>
    </row>
    <row r="20" spans="1:7" x14ac:dyDescent="0.25">
      <c r="A20" s="77" t="s">
        <v>413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414</v>
      </c>
      <c r="B21" s="47">
        <v>49980729.700000003</v>
      </c>
      <c r="C21" s="47">
        <v>58363922.82</v>
      </c>
      <c r="D21" s="47">
        <v>108344652.52000001</v>
      </c>
      <c r="E21" s="47">
        <v>51122746.82</v>
      </c>
      <c r="F21" s="47">
        <v>31964340.309999999</v>
      </c>
      <c r="G21" s="47">
        <v>57221905.70000001</v>
      </c>
    </row>
    <row r="22" spans="1:7" x14ac:dyDescent="0.25">
      <c r="A22" s="77" t="s">
        <v>415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420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428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430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433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434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435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403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404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412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418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420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423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424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425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426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428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429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430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431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434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384</v>
      </c>
      <c r="B77" s="4">
        <f>B43+B9</f>
        <v>49980729.700000003</v>
      </c>
      <c r="C77" s="4">
        <f t="shared" ref="C77:G77" si="10">C43+C9</f>
        <v>58363922.82</v>
      </c>
      <c r="D77" s="4">
        <f t="shared" si="10"/>
        <v>108344652.52000001</v>
      </c>
      <c r="E77" s="4">
        <f t="shared" si="10"/>
        <v>51122746.82</v>
      </c>
      <c r="F77" s="4">
        <f t="shared" si="10"/>
        <v>31964340.309999999</v>
      </c>
      <c r="G77" s="4">
        <f t="shared" si="10"/>
        <v>57221905.70000001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7 B1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A39" sqref="A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436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COMITÉ MUNICIPAL DE AGUA POTABLE Y ALCANTARILLADO DE APASEO EL GRANDE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301</v>
      </c>
      <c r="B3" s="114"/>
      <c r="C3" s="114"/>
      <c r="D3" s="114"/>
      <c r="E3" s="114"/>
      <c r="F3" s="114"/>
      <c r="G3" s="115"/>
    </row>
    <row r="4" spans="1:7" x14ac:dyDescent="0.25">
      <c r="A4" s="113" t="s">
        <v>437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438</v>
      </c>
      <c r="B7" s="168" t="s">
        <v>303</v>
      </c>
      <c r="C7" s="168"/>
      <c r="D7" s="168"/>
      <c r="E7" s="168"/>
      <c r="F7" s="168"/>
      <c r="G7" s="168" t="s">
        <v>304</v>
      </c>
    </row>
    <row r="8" spans="1:7" ht="30" x14ac:dyDescent="0.25">
      <c r="A8" s="166"/>
      <c r="B8" s="7" t="s">
        <v>305</v>
      </c>
      <c r="C8" s="33" t="s">
        <v>401</v>
      </c>
      <c r="D8" s="33" t="s">
        <v>236</v>
      </c>
      <c r="E8" s="33" t="s">
        <v>191</v>
      </c>
      <c r="F8" s="33" t="s">
        <v>208</v>
      </c>
      <c r="G8" s="178"/>
    </row>
    <row r="9" spans="1:7" ht="15.75" customHeight="1" x14ac:dyDescent="0.25">
      <c r="A9" s="26" t="s">
        <v>439</v>
      </c>
      <c r="B9" s="119">
        <f>SUM(B10,B11,B12,B15,B16,B19)</f>
        <v>28569201.859999999</v>
      </c>
      <c r="C9" s="119">
        <f t="shared" ref="C9:G9" si="0">SUM(C10,C11,C12,C15,C16,C19)</f>
        <v>4790925.21</v>
      </c>
      <c r="D9" s="119">
        <f t="shared" si="0"/>
        <v>33360127.07</v>
      </c>
      <c r="E9" s="119">
        <f t="shared" si="0"/>
        <v>15573976.669999998</v>
      </c>
      <c r="F9" s="119">
        <f t="shared" si="0"/>
        <v>13647581.920000002</v>
      </c>
      <c r="G9" s="119">
        <f t="shared" si="0"/>
        <v>17786150.400000002</v>
      </c>
    </row>
    <row r="10" spans="1:7" x14ac:dyDescent="0.25">
      <c r="A10" s="58" t="s">
        <v>440</v>
      </c>
      <c r="B10" s="75">
        <v>28569201.859999999</v>
      </c>
      <c r="C10" s="75">
        <v>4790925.21</v>
      </c>
      <c r="D10" s="75">
        <v>33360127.07</v>
      </c>
      <c r="E10" s="75">
        <v>15573976.669999998</v>
      </c>
      <c r="F10" s="75">
        <v>13647581.920000002</v>
      </c>
      <c r="G10" s="76">
        <f>D10-E10</f>
        <v>17786150.400000002</v>
      </c>
    </row>
    <row r="11" spans="1:7" ht="15.75" customHeight="1" x14ac:dyDescent="0.25">
      <c r="A11" s="58" t="s">
        <v>441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442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443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444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445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446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447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448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450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442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446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448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449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451</v>
      </c>
      <c r="B33" s="119">
        <f>B21+B9</f>
        <v>28569201.859999999</v>
      </c>
      <c r="C33" s="119">
        <f t="shared" ref="C33:G33" si="8">C21+C9</f>
        <v>4790925.21</v>
      </c>
      <c r="D33" s="119">
        <f t="shared" si="8"/>
        <v>33360127.07</v>
      </c>
      <c r="E33" s="119">
        <f t="shared" si="8"/>
        <v>15573976.669999998</v>
      </c>
      <c r="F33" s="119">
        <f t="shared" si="8"/>
        <v>13647581.920000002</v>
      </c>
      <c r="G33" s="119">
        <f t="shared" si="8"/>
        <v>17786150.400000002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CP. Miguel Ramirez MedinA</cp:lastModifiedBy>
  <cp:revision/>
  <dcterms:created xsi:type="dcterms:W3CDTF">2023-03-16T22:14:51Z</dcterms:created>
  <dcterms:modified xsi:type="dcterms:W3CDTF">2025-08-14T19:25:15Z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