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13_ncr:1_{CA55D021-1D17-41AA-8B9E-B81F67AF9653}" xr6:coauthVersionLast="47" xr6:coauthVersionMax="47" xr10:uidLastSave="{00000000-0000-0000-0000-000000000000}"/>
  <bookViews>
    <workbookView xWindow="-120" yWindow="-120" windowWidth="29040" windowHeight="15720" activeTab="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2" l="1"/>
  <c r="D10" i="10" l="1"/>
  <c r="G10" i="10" s="1"/>
  <c r="C9" i="8"/>
  <c r="D9" i="8"/>
  <c r="E9" i="8"/>
  <c r="F9" i="8"/>
  <c r="G9" i="8"/>
  <c r="B9" i="8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B22" i="8"/>
  <c r="C22" i="8"/>
  <c r="D22" i="8"/>
  <c r="E22" i="8"/>
  <c r="F22" i="8"/>
  <c r="G22" i="8"/>
  <c r="C84" i="7"/>
  <c r="D84" i="7"/>
  <c r="E84" i="7"/>
  <c r="F84" i="7"/>
  <c r="G84" i="7"/>
  <c r="B84" i="7"/>
  <c r="G34" i="6" l="1"/>
  <c r="G15" i="6"/>
  <c r="D15" i="6"/>
  <c r="E42" i="2" l="1"/>
  <c r="E38" i="2"/>
  <c r="E31" i="2"/>
  <c r="E27" i="2"/>
  <c r="E23" i="2"/>
  <c r="E19" i="2"/>
  <c r="E9" i="2"/>
  <c r="F75" i="2"/>
  <c r="E75" i="2"/>
  <c r="F68" i="2"/>
  <c r="E68" i="2"/>
  <c r="F63" i="2"/>
  <c r="E63" i="2"/>
  <c r="F9" i="2"/>
  <c r="F6" i="2" l="1"/>
  <c r="E6" i="2"/>
  <c r="A2" i="25"/>
  <c r="G17" i="22"/>
  <c r="E17" i="22"/>
  <c r="D17" i="22"/>
  <c r="C17" i="22"/>
  <c r="B17" i="22"/>
  <c r="G6" i="22"/>
  <c r="F6" i="22"/>
  <c r="F28" i="22" s="1"/>
  <c r="E6" i="22"/>
  <c r="D6" i="22"/>
  <c r="C6" i="22"/>
  <c r="C28" i="22" s="1"/>
  <c r="B6" i="22"/>
  <c r="A2" i="22"/>
  <c r="C29" i="19"/>
  <c r="E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D7" i="19"/>
  <c r="D29" i="19" s="1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E30" i="20" l="1"/>
  <c r="F30" i="20"/>
  <c r="E28" i="22"/>
  <c r="G28" i="22"/>
  <c r="B30" i="20"/>
  <c r="B31" i="16"/>
  <c r="B28" i="22"/>
  <c r="D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F32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9" i="2"/>
  <c r="F57" i="2"/>
  <c r="E57" i="2"/>
  <c r="F42" i="2"/>
  <c r="F38" i="2"/>
  <c r="F31" i="2"/>
  <c r="F27" i="2"/>
  <c r="F23" i="2"/>
  <c r="F19" i="2"/>
  <c r="C60" i="2"/>
  <c r="B60" i="2"/>
  <c r="C9" i="9" l="1"/>
  <c r="E79" i="2"/>
  <c r="E47" i="2"/>
  <c r="E59" i="2" s="1"/>
  <c r="E32" i="8"/>
  <c r="C9" i="7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32" i="8"/>
  <c r="D32" i="8"/>
  <c r="C32" i="8"/>
  <c r="G32" i="8"/>
  <c r="G123" i="7"/>
  <c r="G93" i="7"/>
  <c r="G133" i="7"/>
  <c r="G150" i="7"/>
  <c r="B9" i="7"/>
  <c r="B159" i="7" s="1"/>
  <c r="E9" i="7"/>
  <c r="E159" i="7" s="1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F9" i="7"/>
  <c r="F159" i="7" s="1"/>
  <c r="D9" i="7"/>
  <c r="C70" i="6"/>
  <c r="F70" i="6"/>
  <c r="G45" i="6"/>
  <c r="G65" i="6" s="1"/>
  <c r="G16" i="6"/>
  <c r="G41" i="6" s="1"/>
  <c r="G37" i="6"/>
  <c r="D77" i="9" l="1"/>
  <c r="E81" i="2"/>
  <c r="E77" i="9"/>
  <c r="G77" i="9"/>
  <c r="C159" i="7"/>
  <c r="G9" i="7"/>
  <c r="B77" i="9"/>
  <c r="F77" i="9"/>
  <c r="D159" i="7"/>
  <c r="G42" i="6"/>
  <c r="G70" i="6"/>
  <c r="G159" i="7" l="1"/>
  <c r="B47" i="2" l="1"/>
  <c r="C47" i="2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<sst xmlns="http://schemas.openxmlformats.org/spreadsheetml/2006/main" count="1008" uniqueCount="606">
  <si>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</si>
  <si>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</si>
  <si>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</si>
  <si>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</si>
  <si>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</si>
  <si>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</si>
  <si>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</si>
  <si>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</si>
  <si>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</si>
  <si>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</si>
  <si>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</si>
  <si>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</si>
  <si>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</si>
  <si>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</si>
  <si>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</si>
  <si>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</si>
  <si>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</si>
  <si>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</si>
  <si>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</si>
  <si>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</si>
  <si>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</si>
  <si>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</si>
  <si>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</si>
  <si>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</si>
  <si>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</si>
  <si>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</si>
  <si>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</si>
  <si>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</si>
  <si>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</si>
  <si>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</si>
  <si>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</si>
  <si>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</si>
  <si>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</si>
  <si>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</si>
  <si>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</si>
  <si>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</si>
  <si>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</si>
  <si>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</si>
  <si>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</si>
  <si>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</si>
  <si>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</si>
  <si>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</si>
  <si>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</si>
  <si>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</si>
  <si>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</si>
  <si>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</si>
  <si>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</si>
  <si>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</si>
  <si>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</si>
  <si>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</si>
  <si>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</si>
  <si>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</si>
  <si>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</si>
  <si>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</si>
  <si>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</si>
  <si>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</si>
  <si>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</si>
  <si>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</si>
  <si>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</si>
  <si>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</si>
  <si>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</si>
  <si>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</si>
  <si>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</si>
  <si>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</si>
  <si>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</si>
  <si>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</si>
  <si>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</si>
  <si>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</si>
  <si>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</si>
  <si>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</si>
  <si>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</si>
  <si>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</si>
  <si>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</si>
  <si>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</si>
  <si>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</si>
  <si>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</si>
  <si>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</si>
  <si>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</si>
  <si>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</si>
  <si>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</si>
  <si>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</si>
  <si>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</si>
  <si>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</si>
  <si>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</si>
  <si>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</si>
  <si>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</si>
  <si>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</si>
  <si>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</si>
  <si>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</si>
  <si>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</si>
  <si>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</si>
  <si>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</si>
  <si>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</si>
  <si>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</si>
  <si>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</si>
  <si>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</si>
  <si>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</si>
  <si>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</si>
  <si>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</si>
  <si>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</si>
  <si>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</si>
  <si>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</si>
  <si>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</si>
  <si>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</si>
  <si>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</si>
  <si>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</si>
  <si>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</si>
  <si>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</si>
  <si>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</si>
  <si>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</si>
  <si>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</si>
  <si>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</si>
  <si>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</si>
  <si>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</si>
  <si>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</si>
  <si>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</si>
  <si>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</si>
  <si>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</si>
  <si>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</si>
  <si>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</si>
  <si>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</si>
  <si>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</si>
  <si>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</si>
  <si>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</si>
  <si>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</si>
  <si>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</si>
  <si>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</si>
  <si>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</si>
  <si>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</si>
  <si>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</si>
  <si>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</si>
  <si>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</si>
  <si>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</si>
  <si>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</si>
  <si>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</si>
  <si>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</si>
  <si>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</si>
  <si>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</si>
  <si>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</si>
  <si>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</si>
  <si>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</si>
  <si>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</si>
  <si>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</si>
  <si>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</si>
  <si>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</si>
  <si>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</si>
  <si>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</si>
  <si>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</si>
  <si>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</si>
  <si>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</si>
  <si>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</si>
  <si>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</si>
  <si>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</si>
  <si>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</si>
  <si>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</si>
  <si>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</si>
  <si>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</si>
  <si>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</si>
  <si>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</si>
  <si>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</si>
  <si>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</si>
  <si>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</si>
  <si>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</si>
  <si>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</si>
  <si>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</si>
  <si>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</si>
  <si>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</si>
  <si>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</si>
  <si>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</si>
  <si>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</si>
  <si>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</si>
  <si>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</si>
  <si>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</si>
  <si>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</si>
  <si>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</si>
  <si>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</si>
  <si>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</si>
  <si>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</si>
  <si>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</si>
  <si>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</si>
  <si>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</si>
  <si>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</si>
  <si>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</si>
  <si>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</si>
  <si>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</si>
  <si>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</si>
  <si>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</si>
  <si>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</si>
  <si>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</si>
  <si>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</si>
  <si>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</si>
  <si>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</si>
  <si>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</si>
  <si>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</si>
  <si>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</si>
  <si>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</si>
  <si>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</si>
  <si>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</si>
  <si>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</si>
  <si>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</si>
  <si>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</si>
  <si>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</si>
  <si>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</si>
  <si>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</si>
  <si>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</si>
  <si>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</si>
  <si>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</si>
  <si>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</si>
  <si>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</si>
  <si>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</si>
  <si>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</si>
  <si>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</si>
  <si>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</si>
  <si>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</si>
  <si>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</si>
  <si>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</si>
  <si>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</si>
  <si>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</si>
  <si>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</si>
  <si>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</si>
  <si>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</si>
  <si>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</si>
  <si>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</si>
  <si>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</si>
  <si>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</si>
  <si>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</si>
  <si>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</si>
  <si>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</si>
  <si>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</si>
  <si>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</si>
  <si>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</si>
  <si>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</si>
  <si>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</si>
  <si>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</si>
  <si>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</si>
  <si>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</si>
  <si>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</si>
  <si>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</si>
  <si>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</si>
  <si>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</si>
  <si>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</si>
  <si>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</si>
  <si>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</si>
  <si>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</si>
  <si>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</si>
  <si>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</si>
  <si>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</si>
  <si>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</si>
  <si>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</si>
  <si>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</si>
  <si>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</si>
  <si>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</si>
  <si>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</si>
  <si>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</si>
  <si>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</si>
  <si>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</si>
  <si>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</si>
  <si>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</si>
  <si>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</si>
  <si>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</si>
  <si>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</si>
  <si>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</si>
  <si>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</si>
  <si>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</si>
  <si>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</si>
  <si>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</si>
  <si>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</si>
  <si>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</si>
  <si>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</si>
  <si>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</si>
  <si>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</si>
  <si>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</si>
  <si>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</si>
  <si>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</si>
  <si>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</si>
  <si>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</si>
  <si>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</si>
  <si>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</si>
  <si>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</si>
  <si>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</si>
  <si>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</si>
  <si>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</si>
  <si>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</si>
  <si>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</si>
  <si>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</si>
  <si>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</si>
  <si>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</si>
  <si>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</si>
  <si>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</si>
  <si>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</si>
  <si>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</si>
  <si>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</si>
  <si>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</si>
  <si>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</si>
  <si>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</si>
  <si>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</si>
  <si>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</si>
  <si>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</si>
  <si>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</si>
  <si>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</si>
  <si>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</si>
  <si>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</si>
  <si>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</si>
  <si>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</si>
  <si>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</si>
  <si>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</si>
  <si>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</si>
  <si>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</si>
  <si>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</si>
  <si>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</si>
  <si>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</si>
  <si>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</si>
  <si>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</si>
  <si>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</si>
  <si>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</si>
  <si>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</si>
  <si>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</si>
  <si>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</si>
  <si>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</si>
  <si>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</si>
  <si>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</si>
  <si>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</si>
  <si>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</si>
  <si>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</si>
  <si>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</si>
  <si>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</si>
  <si>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</si>
  <si>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</si>
  <si>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</si>
  <si>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</si>
  <si>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</si>
  <si>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</si>
  <si>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</si>
  <si>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</si>
  <si>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</si>
  <si>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</si>
  <si>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</si>
  <si>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</si>
  <si>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</si>
  <si>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</si>
  <si>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</si>
  <si>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</si>
  <si>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</si>
  <si>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</si>
  <si>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</si>
  <si>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</si>
  <si>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</si>
  <si>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</si>
  <si>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</si>
  <si>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</si>
  <si>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</si>
  <si>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</si>
  <si>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</si>
  <si>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</si>
  <si>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</si>
  <si>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</si>
  <si>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</si>
  <si>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</si>
  <si>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</si>
  <si>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</si>
  <si>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</si>
  <si>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</si>
  <si>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</si>
  <si>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</si>
  <si>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</si>
  <si>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</si>
  <si>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</si>
  <si>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</si>
  <si>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</si>
  <si>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</si>
  <si>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</si>
  <si>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</si>
  <si>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</si>
  <si>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</si>
  <si>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</si>
  <si>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</si>
  <si>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</si>
  <si>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</si>
  <si>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</si>
  <si>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</si>
  <si>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</si>
  <si>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</si>
  <si>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</si>
  <si>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</si>
  <si>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</si>
  <si>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</si>
  <si>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</si>
  <si>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</si>
  <si>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</si>
  <si>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</si>
  <si>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</si>
  <si>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</si>
  <si>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</si>
  <si>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</si>
  <si>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</si>
  <si>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</si>
  <si>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</si>
  <si>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</si>
  <si>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</si>
  <si>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</si>
  <si>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</si>
  <si>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</si>
  <si>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</si>
  <si>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</si>
  <si>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</si>
  <si>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</si>
  <si>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</si>
  <si>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</si>
  <si>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</si>
  <si>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</si>
  <si>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</si>
  <si>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</si>
  <si>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</si>
  <si>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</si>
  <si>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</si>
  <si>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</si>
  <si>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</si>
  <si>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</si>
  <si>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</si>
  <si>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</si>
  <si>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</si>
  <si>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</si>
  <si>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</si>
  <si>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</si>
  <si>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</si>
  <si>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</si>
  <si>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</si>
  <si>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</si>
  <si>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</si>
  <si>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</si>
  <si>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</si>
  <si>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</si>
  <si>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</si>
  <si>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</si>
  <si>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</si>
  <si>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</si>
  <si>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</si>
  <si>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</si>
  <si>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</si>
  <si>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</si>
  <si>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</si>
  <si>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</si>
  <si>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</si>
  <si>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</si>
  <si>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</si>
  <si>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</si>
  <si>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</si>
  <si>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</si>
  <si>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</si>
  <si>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</si>
  <si>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</si>
  <si>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</si>
  <si>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</si>
  <si>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</si>
  <si>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</si>
  <si>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</si>
  <si>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</si>
  <si>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</si>
  <si>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</si>
  <si>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</si>
  <si>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</si>
  <si>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</si>
  <si>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</si>
  <si>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</si>
  <si>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</si>
  <si>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</si>
  <si>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</si>
  <si>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</si>
  <si>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</si>
  <si>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</si>
  <si>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</si>
  <si>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</si>
  <si>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</si>
  <si>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</si>
  <si>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</si>
  <si>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</si>
  <si>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</si>
  <si>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</si>
  <si>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</si>
  <si>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</si>
  <si>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</si>
  <si>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</si>
  <si>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</si>
  <si>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</si>
  <si>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</si>
  <si>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</si>
  <si>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</si>
  <si>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</si>
  <si>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</si>
  <si>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</si>
  <si>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</si>
  <si>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</si>
  <si>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</si>
  <si>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</si>
  <si>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</si>
  <si>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</si>
  <si>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</si>
  <si>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</si>
  <si>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</si>
  <si>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</si>
  <si>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</si>
  <si>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</si>
  <si>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</si>
  <si>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</si>
  <si>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</si>
  <si>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</si>
  <si>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</si>
  <si>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</si>
  <si>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</si>
  <si>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</si>
  <si>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</si>
  <si>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</si>
  <si>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</si>
  <si>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</si>
  <si>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</si>
  <si>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</si>
  <si>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</si>
  <si>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</si>
  <si>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</si>
  <si>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</si>
  <si>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</si>
  <si>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</si>
  <si>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</si>
  <si>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</si>
  <si>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</si>
  <si>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</si>
  <si>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</si>
  <si>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</si>
  <si>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</si>
  <si>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</si>
  <si>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</si>
  <si>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</si>
  <si>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</si>
  <si>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</si>
  <si>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</si>
  <si>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</si>
  <si>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</si>
  <si>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</si>
  <si>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</si>
  <si>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</si>
  <si>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</si>
  <si>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</si>
  <si>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</si>
  <si>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</si>
  <si>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</si>
  <si>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</si>
  <si>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</si>
  <si>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</si>
  <si>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</si>
  <si>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</si>
  <si>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</si>
  <si>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</si>
  <si>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</si>
  <si>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</si>
  <si>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</si>
  <si>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</si>
  <si>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</si>
  <si>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</si>
  <si>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</si>
  <si>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</si>
  <si>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</si>
  <si>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</si>
  <si>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</si>
  <si>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</si>
  <si>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</si>
  <si>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</si>
  <si>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</si>
  <si>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</si>
  <si>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</si>
  <si>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</si>
  <si>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</si>
  <si>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</si>
  <si>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</si>
  <si>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</si>
  <si>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</si>
  <si>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</si>
  <si>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</si>
  <si>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</si>
  <si>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</si>
  <si>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</si>
  <si>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</si>
  <si>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</si>
  <si>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</si>
  <si>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</si>
  <si>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</si>
  <si>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</si>
  <si>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</si>
  <si>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</si>
  <si>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</si>
  <si>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a) APP 1                          NO APLICA</t>
  </si>
  <si>
    <t>Año en Cuestión
(de iniciativa de Ley) © 2025</t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</si>
  <si>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 2025</t>
    </r>
  </si>
  <si>
    <t>actuariales que reportar durante el ejercicio.</t>
  </si>
  <si>
    <t>31120M04A010000 DIRECCION GENERAL</t>
  </si>
  <si>
    <t>31120M04A010100 COORDINACION ADMINISTRATIVA</t>
  </si>
  <si>
    <t>31120M04A010200 COORDINACION COMERCIAL</t>
  </si>
  <si>
    <t>31120M04A010300 COORDINACION TECNICA</t>
  </si>
  <si>
    <t>31120M04A010400 COORDINACION JURIDICA</t>
  </si>
  <si>
    <t>31120M04A010500 COORDINACION COMUNIDADES</t>
  </si>
  <si>
    <t>31120M04A010600 COORDINACION OPERATIVA</t>
  </si>
  <si>
    <t>31120M04A010700 COORDINACION RECURSOS MATERIALES</t>
  </si>
  <si>
    <t>31120M04A010800 COORDINACION RECURSOS HUMANOS</t>
  </si>
  <si>
    <t>31120M04A010900 COORDINACION SOCIAL DE CULTURA DEL AGUA</t>
  </si>
  <si>
    <t>31120M04A011000 COORDINACION DE VINCULACION SOCIAL</t>
  </si>
  <si>
    <t>COMITÉ MUNICIPAL DE AGUA POTABLE Y ALCANTARILLADO DE APASEO EL GRANDE, GTO</t>
  </si>
  <si>
    <t>El Comité Municipal de Agua Potable y Alcantarillado de Apaseo El Grande Gto, no cuenta con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</si>
</sst>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/mm/yyyy;@"/>
    <numFmt numFmtId="165" formatCode="#,##0_ ;\-#,##0\ 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_-[$€-2]* #,##0.00_-;\-[$€-2]* #,##0.00_-;_-[$€-2]* &quot;-&quot;??_-"/>
    <numFmt numFmtId="171" formatCode="General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0" fontId="21" fillId="0" borderId="0"/>
    <xf numFmtId="171" fontId="6" fillId="0" borderId="0"/>
    <xf numFmtId="170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0" applyNumberForma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1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3" fontId="0" fillId="0" borderId="0" xfId="1" applyFont="1"/>
  </cellXfs>
  <cellStyles count="24">
    <cellStyle name="=C:\WINNT\SYSTEM32\COMMAND.COM" xfId="6" xr:uid="{21363EE4-9E56-4702-925C-FAA9FDFC1C0C}"/>
    <cellStyle name="Euro" xfId="7" xr:uid="{06709D46-8F22-41E1-B204-79C20885A901}"/>
    <cellStyle name="Millares" xfId="1" builtinId="3"/>
    <cellStyle name="Millares 2" xfId="8" xr:uid="{0BC0B70D-BB1A-48B7-BA36-13769070BAA1}"/>
    <cellStyle name="Millares 2 2" xfId="9" xr:uid="{F366DF93-B455-47FD-A7F7-5CBB128ED538}"/>
    <cellStyle name="Millares 2 3" xfId="10" xr:uid="{F56D4CC8-3FF0-4405-8353-C7DDCFC5E7C9}"/>
    <cellStyle name="Millares 3" xfId="11" xr:uid="{FCEF2F41-2DD4-4CA0-8DF1-46E3D1989C2A}"/>
    <cellStyle name="Moneda 2" xfId="12" xr:uid="{59B46438-CF7E-4E47-B28D-0F95A48B8CF5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13" xr:uid="{EC667C66-5AFC-42BF-ADB0-0210337C17D8}"/>
    <cellStyle name="Normal 2 3 2" xfId="23" xr:uid="{9F45ED42-CF37-4001-8FA2-3784718C4E3F}"/>
    <cellStyle name="Normal 2 4" xfId="22" xr:uid="{CBEA2A55-1A38-4037-A7F1-057DB617B890}"/>
    <cellStyle name="Normal 3" xfId="14" xr:uid="{3A559A0B-BB48-4591-8143-DF17583D1813}"/>
    <cellStyle name="Normal 4" xfId="15" xr:uid="{B1AE5224-FE1A-4A59-8939-AF6C8BDAA219}"/>
    <cellStyle name="Normal 4 2" xfId="16" xr:uid="{66273CCF-6BEF-4BBF-A5F7-4EB6CCEEE96C}"/>
    <cellStyle name="Normal 5" xfId="17" xr:uid="{5967B47A-432A-4FB1-AFC1-B0782BA43281}"/>
    <cellStyle name="Normal 5 2" xfId="18" xr:uid="{F15C3960-3D05-405D-8CFB-ED96362034C4}"/>
    <cellStyle name="Normal 6" xfId="19" xr:uid="{CFD6D574-6DA1-4869-99DB-AF328E7C63A3}"/>
    <cellStyle name="Normal 6 2" xfId="20" xr:uid="{1FFE43E3-FBF2-4F11-9D5C-B8A62D714C1B}"/>
    <cellStyle name="Normal 7" xfId="5" xr:uid="{0D68D1F2-CDC9-406F-A5E0-B069991FBF01}"/>
    <cellStyle name="Porcentaje" xfId="4" builtinId="5"/>
    <cellStyle name="Porcentual 2" xfId="21" xr:uid="{62AF9C34-8803-410F-A64A-A2437A7B5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1" t="s">
        <v>0</v>
      </c>
      <c r="B1" s="162"/>
      <c r="C1" s="162"/>
      <c r="D1" s="162"/>
      <c r="E1" s="162"/>
      <c r="F1" s="163"/>
    </row>
    <row r="2" spans="1:6" ht="15" customHeight="1" x14ac:dyDescent="0.25">
      <c r="A2" s="110" t="s">
        <v>604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v>46281227.579999998</v>
      </c>
      <c r="C9" s="47">
        <v>37675138.849999994</v>
      </c>
      <c r="D9" s="46" t="s">
        <v>13</v>
      </c>
      <c r="E9" s="198">
        <f>SUM(E10:E18)</f>
        <v>8335581.9699999988</v>
      </c>
      <c r="F9" s="198">
        <f>SUM(F10:F18)</f>
        <v>1453707.36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199">
        <v>0</v>
      </c>
      <c r="F10" s="199">
        <v>0</v>
      </c>
    </row>
    <row r="11" spans="1:6" x14ac:dyDescent="0.25">
      <c r="A11" s="48" t="s">
        <v>16</v>
      </c>
      <c r="B11" s="47">
        <v>34256951.600000001</v>
      </c>
      <c r="C11" s="47">
        <v>791424.12</v>
      </c>
      <c r="D11" s="48" t="s">
        <v>17</v>
      </c>
      <c r="E11" s="199">
        <v>5299664.0999999996</v>
      </c>
      <c r="F11" s="199">
        <v>102311.15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199">
        <v>0</v>
      </c>
      <c r="F12" s="199">
        <v>0</v>
      </c>
    </row>
    <row r="13" spans="1:6" x14ac:dyDescent="0.25">
      <c r="A13" s="48" t="s">
        <v>20</v>
      </c>
      <c r="B13" s="47">
        <v>12024275.98</v>
      </c>
      <c r="C13" s="47">
        <v>36883714.729999997</v>
      </c>
      <c r="D13" s="48" t="s">
        <v>21</v>
      </c>
      <c r="E13" s="199">
        <v>0</v>
      </c>
      <c r="F13" s="199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199">
        <v>0</v>
      </c>
      <c r="F14" s="199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199">
        <v>0</v>
      </c>
      <c r="F15" s="199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199">
        <v>376355.97</v>
      </c>
      <c r="F16" s="199">
        <v>542618.81000000006</v>
      </c>
    </row>
    <row r="17" spans="1:6" x14ac:dyDescent="0.25">
      <c r="A17" s="46" t="s">
        <v>28</v>
      </c>
      <c r="B17" s="47">
        <v>11204715.909999998</v>
      </c>
      <c r="C17" s="47">
        <v>9657309.3300000001</v>
      </c>
      <c r="D17" s="48" t="s">
        <v>29</v>
      </c>
      <c r="E17" s="199">
        <v>0</v>
      </c>
      <c r="F17" s="199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199">
        <v>2659561.9</v>
      </c>
      <c r="F18" s="199">
        <v>808777.4</v>
      </c>
    </row>
    <row r="19" spans="1:6" x14ac:dyDescent="0.25">
      <c r="A19" s="48" t="s">
        <v>32</v>
      </c>
      <c r="B19" s="47">
        <v>1206.44</v>
      </c>
      <c r="C19" s="47">
        <v>1206.44</v>
      </c>
      <c r="D19" s="46" t="s">
        <v>33</v>
      </c>
      <c r="E19" s="198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47">
        <v>47557.49</v>
      </c>
      <c r="C20" s="47">
        <v>47557.49</v>
      </c>
      <c r="D20" s="48" t="s">
        <v>35</v>
      </c>
      <c r="E20" s="199">
        <v>0</v>
      </c>
      <c r="F20" s="47">
        <v>0</v>
      </c>
    </row>
    <row r="21" spans="1:6" x14ac:dyDescent="0.25">
      <c r="A21" s="48" t="s">
        <v>36</v>
      </c>
      <c r="B21" s="47">
        <v>3387.16</v>
      </c>
      <c r="C21" s="47">
        <v>0</v>
      </c>
      <c r="D21" s="48" t="s">
        <v>37</v>
      </c>
      <c r="E21" s="199">
        <v>0</v>
      </c>
      <c r="F21" s="47">
        <v>0</v>
      </c>
    </row>
    <row r="22" spans="1:6" x14ac:dyDescent="0.25">
      <c r="A22" s="48" t="s">
        <v>38</v>
      </c>
      <c r="B22" s="47">
        <v>33697.199999999997</v>
      </c>
      <c r="C22" s="47">
        <v>33697.199999999997</v>
      </c>
      <c r="D22" s="48" t="s">
        <v>39</v>
      </c>
      <c r="E22" s="199">
        <v>0</v>
      </c>
      <c r="F22" s="47">
        <v>0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198">
        <f>E24+E25</f>
        <v>0</v>
      </c>
      <c r="F23" s="47">
        <f>F24+F25</f>
        <v>0</v>
      </c>
    </row>
    <row r="24" spans="1:6" x14ac:dyDescent="0.25">
      <c r="A24" s="48" t="s">
        <v>42</v>
      </c>
      <c r="B24" s="47">
        <v>11118867.619999999</v>
      </c>
      <c r="C24" s="47">
        <v>9574848.1999999993</v>
      </c>
      <c r="D24" s="48" t="s">
        <v>43</v>
      </c>
      <c r="E24" s="199">
        <v>0</v>
      </c>
      <c r="F24" s="47">
        <v>0</v>
      </c>
    </row>
    <row r="25" spans="1:6" x14ac:dyDescent="0.25">
      <c r="A25" s="46" t="s">
        <v>44</v>
      </c>
      <c r="B25" s="47">
        <v>0</v>
      </c>
      <c r="C25" s="47">
        <v>0</v>
      </c>
      <c r="D25" s="48" t="s">
        <v>45</v>
      </c>
      <c r="E25" s="199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199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198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199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199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199">
        <v>0</v>
      </c>
      <c r="F30" s="47">
        <v>0</v>
      </c>
    </row>
    <row r="31" spans="1:6" x14ac:dyDescent="0.25">
      <c r="A31" s="46" t="s">
        <v>56</v>
      </c>
      <c r="B31" s="47">
        <v>0</v>
      </c>
      <c r="C31" s="47">
        <v>0</v>
      </c>
      <c r="D31" s="46" t="s">
        <v>57</v>
      </c>
      <c r="E31" s="198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198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199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199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199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199">
        <v>0</v>
      </c>
      <c r="F36" s="47">
        <v>0</v>
      </c>
    </row>
    <row r="37" spans="1:6" ht="14.45" customHeight="1" x14ac:dyDescent="0.25">
      <c r="A37" s="46" t="s">
        <v>68</v>
      </c>
      <c r="B37" s="47">
        <v>613050.85</v>
      </c>
      <c r="C37" s="47">
        <v>188893.25</v>
      </c>
      <c r="D37" s="48" t="s">
        <v>69</v>
      </c>
      <c r="E37" s="199">
        <v>0</v>
      </c>
      <c r="F37" s="47">
        <v>0</v>
      </c>
    </row>
    <row r="38" spans="1:6" x14ac:dyDescent="0.25">
      <c r="A38" s="46" t="s">
        <v>70</v>
      </c>
      <c r="B38" s="47">
        <v>0</v>
      </c>
      <c r="C38" s="47">
        <v>0</v>
      </c>
      <c r="D38" s="46" t="s">
        <v>71</v>
      </c>
      <c r="E38" s="198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199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199">
        <v>0</v>
      </c>
      <c r="F40" s="47">
        <v>0</v>
      </c>
    </row>
    <row r="41" spans="1:6" x14ac:dyDescent="0.25">
      <c r="A41" s="46" t="s">
        <v>76</v>
      </c>
      <c r="B41" s="47">
        <v>0</v>
      </c>
      <c r="C41" s="47">
        <v>0</v>
      </c>
      <c r="D41" s="48" t="s">
        <v>77</v>
      </c>
      <c r="E41" s="199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198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199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199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199">
        <v>0</v>
      </c>
      <c r="F45" s="47">
        <v>0</v>
      </c>
    </row>
    <row r="46" spans="1:6" x14ac:dyDescent="0.25">
      <c r="A46" s="45"/>
      <c r="B46" s="49"/>
      <c r="C46" s="49"/>
      <c r="D46" s="45"/>
      <c r="E46" s="200">
        <v>0</v>
      </c>
      <c r="F46" s="49"/>
    </row>
    <row r="47" spans="1:6" x14ac:dyDescent="0.25">
      <c r="A47" s="3" t="s">
        <v>86</v>
      </c>
      <c r="B47" s="4">
        <f>B9+B17+B25+B31+B37+B38+B41</f>
        <v>58098994.339999996</v>
      </c>
      <c r="C47" s="4">
        <f>C9+C17+C25+C31+C37+C38+C41</f>
        <v>47521341.429999992</v>
      </c>
      <c r="D47" s="2" t="s">
        <v>87</v>
      </c>
      <c r="E47" s="4">
        <f>E9+E19+E23+E26+E27+E31+E38+E42</f>
        <v>8335581.9699999988</v>
      </c>
      <c r="F47" s="4">
        <f>F9+F19+F23+F26+F27+F31+F38+F42</f>
        <v>1453707.36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53983977.810000002</v>
      </c>
      <c r="C52" s="47">
        <v>52466632.509999998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44671400.560000002</v>
      </c>
      <c r="C53" s="47">
        <v>42398899.780000001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2437668.54</v>
      </c>
      <c r="C54" s="47">
        <v>2437668.54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-27976010.489999998</v>
      </c>
      <c r="C55" s="47">
        <v>-27976010.489999998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3102230.28</v>
      </c>
      <c r="C56" s="47">
        <v>3102230.28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8335581.9699999988</v>
      </c>
      <c r="F59" s="4">
        <f>F47+F57</f>
        <v>1453707.36</v>
      </c>
    </row>
    <row r="60" spans="1:6" x14ac:dyDescent="0.25">
      <c r="A60" s="3" t="s">
        <v>107</v>
      </c>
      <c r="B60" s="4">
        <f>SUM(B50:B58)</f>
        <v>76219266.700000018</v>
      </c>
      <c r="C60" s="4">
        <f>SUM(C50:C58)</f>
        <v>72429420.620000005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134318261.04000002</v>
      </c>
      <c r="C62" s="4">
        <f>SUM(C47+C60)</f>
        <v>119950762.05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198">
        <f>SUM(E64:E66)</f>
        <v>942681.52</v>
      </c>
      <c r="F63" s="198">
        <f>SUM(F64:F66)</f>
        <v>942681.52</v>
      </c>
    </row>
    <row r="64" spans="1:6" x14ac:dyDescent="0.25">
      <c r="A64" s="45"/>
      <c r="B64" s="45"/>
      <c r="C64" s="45"/>
      <c r="D64" s="46" t="s">
        <v>111</v>
      </c>
      <c r="E64" s="199">
        <v>842981.52</v>
      </c>
      <c r="F64" s="199">
        <v>842981.52</v>
      </c>
    </row>
    <row r="65" spans="1:6" x14ac:dyDescent="0.25">
      <c r="A65" s="45"/>
      <c r="B65" s="45"/>
      <c r="C65" s="45"/>
      <c r="D65" s="50" t="s">
        <v>112</v>
      </c>
      <c r="E65" s="199">
        <v>99700</v>
      </c>
      <c r="F65" s="199">
        <v>99700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198">
        <f>SUM(E69:E73)</f>
        <v>125039997.55</v>
      </c>
      <c r="F68" s="198">
        <f>SUM(F69:F73)</f>
        <v>117554373.17</v>
      </c>
    </row>
    <row r="69" spans="1:6" x14ac:dyDescent="0.25">
      <c r="A69" s="53"/>
      <c r="B69" s="45"/>
      <c r="C69" s="45"/>
      <c r="D69" s="46" t="s">
        <v>115</v>
      </c>
      <c r="E69" s="199">
        <v>7485624.3799999999</v>
      </c>
      <c r="F69" s="199">
        <v>13251706.189999999</v>
      </c>
    </row>
    <row r="70" spans="1:6" x14ac:dyDescent="0.25">
      <c r="A70" s="53"/>
      <c r="B70" s="45"/>
      <c r="C70" s="45"/>
      <c r="D70" s="46" t="s">
        <v>116</v>
      </c>
      <c r="E70" s="199">
        <v>117554373.17</v>
      </c>
      <c r="F70" s="199">
        <v>104302666.98</v>
      </c>
    </row>
    <row r="71" spans="1:6" x14ac:dyDescent="0.25">
      <c r="A71" s="53"/>
      <c r="B71" s="45"/>
      <c r="C71" s="45"/>
      <c r="D71" s="46" t="s">
        <v>117</v>
      </c>
      <c r="E71" s="199">
        <v>0</v>
      </c>
      <c r="F71" s="199">
        <v>0</v>
      </c>
    </row>
    <row r="72" spans="1:6" x14ac:dyDescent="0.25">
      <c r="A72" s="53"/>
      <c r="B72" s="45"/>
      <c r="C72" s="45"/>
      <c r="D72" s="46" t="s">
        <v>118</v>
      </c>
      <c r="E72" s="199">
        <v>0</v>
      </c>
      <c r="F72" s="199">
        <v>0</v>
      </c>
    </row>
    <row r="73" spans="1:6" x14ac:dyDescent="0.25">
      <c r="A73" s="53"/>
      <c r="B73" s="45"/>
      <c r="C73" s="45"/>
      <c r="D73" s="46" t="s">
        <v>119</v>
      </c>
      <c r="E73" s="199">
        <v>0</v>
      </c>
      <c r="F73" s="199">
        <v>0</v>
      </c>
    </row>
    <row r="74" spans="1:6" x14ac:dyDescent="0.25">
      <c r="A74" s="53"/>
      <c r="B74" s="45"/>
      <c r="C74" s="45"/>
      <c r="D74" s="45"/>
      <c r="E74" s="200"/>
      <c r="F74" s="200"/>
    </row>
    <row r="75" spans="1:6" x14ac:dyDescent="0.25">
      <c r="A75" s="53"/>
      <c r="B75" s="45"/>
      <c r="C75" s="45"/>
      <c r="D75" s="52" t="s">
        <v>120</v>
      </c>
      <c r="E75" s="198">
        <f>E76+E77</f>
        <v>0</v>
      </c>
      <c r="F75" s="198">
        <f>F76+F77</f>
        <v>0</v>
      </c>
    </row>
    <row r="76" spans="1:6" x14ac:dyDescent="0.25">
      <c r="A76" s="53"/>
      <c r="B76" s="45"/>
      <c r="C76" s="45"/>
      <c r="D76" s="46" t="s">
        <v>121</v>
      </c>
      <c r="E76" s="199">
        <v>0</v>
      </c>
      <c r="F76" s="199">
        <v>0</v>
      </c>
    </row>
    <row r="77" spans="1:6" x14ac:dyDescent="0.25">
      <c r="A77" s="53"/>
      <c r="B77" s="45"/>
      <c r="C77" s="45"/>
      <c r="D77" s="46" t="s">
        <v>122</v>
      </c>
      <c r="E77" s="199">
        <v>0</v>
      </c>
      <c r="F77" s="199">
        <v>0</v>
      </c>
    </row>
    <row r="78" spans="1:6" x14ac:dyDescent="0.25">
      <c r="A78" s="53"/>
      <c r="B78" s="45"/>
      <c r="C78" s="45"/>
      <c r="D78" s="45"/>
      <c r="E78" s="200"/>
      <c r="F78" s="200"/>
    </row>
    <row r="79" spans="1:6" x14ac:dyDescent="0.25">
      <c r="A79" s="53"/>
      <c r="B79" s="45"/>
      <c r="C79" s="45"/>
      <c r="D79" s="2" t="s">
        <v>123</v>
      </c>
      <c r="E79" s="4">
        <f>E63+E68+E75</f>
        <v>125982679.06999999</v>
      </c>
      <c r="F79" s="4">
        <f>F63+F68+F75</f>
        <v>118497054.69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134318261.03999999</v>
      </c>
      <c r="F81" s="4">
        <f>F59+F79</f>
        <v>119950762.05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F19:F45 B9:C62 E74:F75 E50:F63 E66:F68 E78:F81 E9:F9 E42 E19 E23 E27 E31 E38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8:C49 B46:C47 B59:C62 E6:F6 F19:F40 E66:F67 E79:F81 E47:F62 F41 F42:F4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P37"/>
  <sheetViews>
    <sheetView showGridLines="0" zoomScale="75" zoomScaleNormal="75" workbookViewId="0">
      <selection activeCell="K14" sqref="K14:P1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11" max="16" width="15.5703125" bestFit="1" customWidth="1"/>
  </cols>
  <sheetData>
    <row r="1" spans="1:16" ht="41.1" customHeight="1" x14ac:dyDescent="0.25">
      <c r="A1" s="170" t="s">
        <v>454</v>
      </c>
      <c r="B1" s="162"/>
      <c r="C1" s="162"/>
      <c r="D1" s="162"/>
      <c r="E1" s="162"/>
      <c r="F1" s="162"/>
      <c r="G1" s="163"/>
    </row>
    <row r="2" spans="1:16" x14ac:dyDescent="0.25">
      <c r="A2" s="182" t="str">
        <f>'Formato 1'!A2</f>
        <v>COMITÉ MUNICIPAL DE AGUA POTABLE Y ALCANTARILLADO DE APASEO EL GRANDE, GTO</v>
      </c>
      <c r="B2" s="183"/>
      <c r="C2" s="183"/>
      <c r="D2" s="183"/>
      <c r="E2" s="183"/>
      <c r="F2" s="183"/>
      <c r="G2" s="184"/>
    </row>
    <row r="3" spans="1:16" x14ac:dyDescent="0.25">
      <c r="A3" s="179" t="s">
        <v>455</v>
      </c>
      <c r="B3" s="180"/>
      <c r="C3" s="180"/>
      <c r="D3" s="180"/>
      <c r="E3" s="180"/>
      <c r="F3" s="180"/>
      <c r="G3" s="181"/>
    </row>
    <row r="4" spans="1:16" x14ac:dyDescent="0.25">
      <c r="A4" s="179" t="s">
        <v>3</v>
      </c>
      <c r="B4" s="180"/>
      <c r="C4" s="180"/>
      <c r="D4" s="180"/>
      <c r="E4" s="180"/>
      <c r="F4" s="180"/>
      <c r="G4" s="181"/>
    </row>
    <row r="5" spans="1:16" x14ac:dyDescent="0.25">
      <c r="A5" s="173" t="s">
        <v>456</v>
      </c>
      <c r="B5" s="174"/>
      <c r="C5" s="174"/>
      <c r="D5" s="174"/>
      <c r="E5" s="174"/>
      <c r="F5" s="174"/>
      <c r="G5" s="175"/>
    </row>
    <row r="6" spans="1:16" ht="45" x14ac:dyDescent="0.25">
      <c r="A6" s="139" t="s">
        <v>457</v>
      </c>
      <c r="B6" s="7" t="s">
        <v>590</v>
      </c>
      <c r="C6" s="33">
        <v>2026</v>
      </c>
      <c r="D6" s="33">
        <v>2027</v>
      </c>
      <c r="E6" s="33">
        <v>2028</v>
      </c>
      <c r="F6" s="33">
        <v>2029</v>
      </c>
      <c r="G6" s="33">
        <v>2030</v>
      </c>
    </row>
    <row r="7" spans="1:16" ht="15.75" customHeight="1" x14ac:dyDescent="0.25">
      <c r="A7" s="26" t="s">
        <v>458</v>
      </c>
      <c r="B7" s="119">
        <f>SUM(B8:B19)</f>
        <v>49980729.700000003</v>
      </c>
      <c r="C7" s="119">
        <f t="shared" ref="C7:G7" si="0">SUM(C8:C19)</f>
        <v>52079920.347400002</v>
      </c>
      <c r="D7" s="119">
        <f t="shared" si="0"/>
        <v>54267277.001990803</v>
      </c>
      <c r="E7" s="119">
        <f t="shared" si="0"/>
        <v>56546502.636074416</v>
      </c>
      <c r="F7" s="119">
        <f t="shared" si="0"/>
        <v>58921455.746789545</v>
      </c>
      <c r="G7" s="119">
        <f t="shared" si="0"/>
        <v>61396156.888154708</v>
      </c>
    </row>
    <row r="8" spans="1:16" x14ac:dyDescent="0.2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16" ht="15.75" customHeight="1" x14ac:dyDescent="0.2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16" x14ac:dyDescent="0.2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16" x14ac:dyDescent="0.25">
      <c r="A11" s="58" t="s">
        <v>462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16" x14ac:dyDescent="0.25">
      <c r="A12" s="58" t="s">
        <v>463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16" x14ac:dyDescent="0.25">
      <c r="A13" s="58" t="s">
        <v>464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16" x14ac:dyDescent="0.25">
      <c r="A14" s="59" t="s">
        <v>465</v>
      </c>
      <c r="B14" s="75">
        <v>49980729.700000003</v>
      </c>
      <c r="C14" s="75">
        <v>52079920.347400002</v>
      </c>
      <c r="D14" s="75">
        <v>54267277.001990803</v>
      </c>
      <c r="E14" s="75">
        <v>56546502.636074416</v>
      </c>
      <c r="F14" s="75">
        <v>58921455.746789545</v>
      </c>
      <c r="G14" s="75">
        <v>61396156.888154708</v>
      </c>
      <c r="K14" s="208"/>
      <c r="L14" s="208"/>
      <c r="M14" s="208"/>
      <c r="N14" s="208"/>
      <c r="O14" s="208"/>
      <c r="P14" s="208"/>
    </row>
    <row r="15" spans="1:16" x14ac:dyDescent="0.25">
      <c r="A15" s="58" t="s">
        <v>466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16" x14ac:dyDescent="0.25">
      <c r="A16" s="58" t="s">
        <v>467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471</v>
      </c>
      <c r="B20" s="75"/>
      <c r="C20" s="75"/>
      <c r="D20" s="75"/>
      <c r="E20" s="75"/>
      <c r="F20" s="75"/>
      <c r="G20" s="75"/>
    </row>
    <row r="21" spans="1:7" x14ac:dyDescent="0.25">
      <c r="A21" s="3" t="s">
        <v>472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471</v>
      </c>
      <c r="B27" s="76"/>
      <c r="C27" s="76"/>
      <c r="D27" s="76"/>
      <c r="E27" s="76"/>
      <c r="F27" s="76"/>
      <c r="G27" s="76"/>
    </row>
    <row r="28" spans="1:7" x14ac:dyDescent="0.25">
      <c r="A28" s="3" t="s">
        <v>478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479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471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480</v>
      </c>
      <c r="B31" s="119">
        <f>B21+B7+B28</f>
        <v>49980729.700000003</v>
      </c>
      <c r="C31" s="119">
        <f t="shared" ref="C31:G31" si="3">C21+C7+C28</f>
        <v>52079920.347400002</v>
      </c>
      <c r="D31" s="119">
        <f t="shared" si="3"/>
        <v>54267277.001990803</v>
      </c>
      <c r="E31" s="119">
        <f t="shared" si="3"/>
        <v>56546502.636074416</v>
      </c>
      <c r="F31" s="119">
        <f t="shared" si="3"/>
        <v>58921455.746789545</v>
      </c>
      <c r="G31" s="119">
        <f t="shared" si="3"/>
        <v>61396156.888154708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298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300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482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10" sqref="B1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483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COMITÉ MUNICIPAL DE AGUA POTABLE Y ALCANTARILLADO DE APASEO EL GRANDE, GTO</v>
      </c>
      <c r="B2" s="183"/>
      <c r="C2" s="183"/>
      <c r="D2" s="183"/>
      <c r="E2" s="183"/>
      <c r="F2" s="183"/>
      <c r="G2" s="184"/>
    </row>
    <row r="3" spans="1:7" x14ac:dyDescent="0.25">
      <c r="A3" s="179" t="s">
        <v>484</v>
      </c>
      <c r="B3" s="180"/>
      <c r="C3" s="180"/>
      <c r="D3" s="180"/>
      <c r="E3" s="180"/>
      <c r="F3" s="180"/>
      <c r="G3" s="181"/>
    </row>
    <row r="4" spans="1:7" x14ac:dyDescent="0.25">
      <c r="A4" s="179" t="s">
        <v>3</v>
      </c>
      <c r="B4" s="180"/>
      <c r="C4" s="180"/>
      <c r="D4" s="180"/>
      <c r="E4" s="180"/>
      <c r="F4" s="180"/>
      <c r="G4" s="181"/>
    </row>
    <row r="5" spans="1:7" x14ac:dyDescent="0.25">
      <c r="A5" s="173" t="s">
        <v>456</v>
      </c>
      <c r="B5" s="174"/>
      <c r="C5" s="174"/>
      <c r="D5" s="174"/>
      <c r="E5" s="174"/>
      <c r="F5" s="174"/>
      <c r="G5" s="175"/>
    </row>
    <row r="6" spans="1:7" ht="45" x14ac:dyDescent="0.25">
      <c r="A6" s="139" t="s">
        <v>457</v>
      </c>
      <c r="B6" s="7" t="s">
        <v>590</v>
      </c>
      <c r="C6" s="33">
        <v>2026</v>
      </c>
      <c r="D6" s="33">
        <v>2027</v>
      </c>
      <c r="E6" s="33">
        <v>2028</v>
      </c>
      <c r="F6" s="33">
        <v>2029</v>
      </c>
      <c r="G6" s="33">
        <v>2030</v>
      </c>
    </row>
    <row r="7" spans="1:7" ht="15.75" customHeight="1" x14ac:dyDescent="0.25">
      <c r="A7" s="26" t="s">
        <v>485</v>
      </c>
      <c r="B7" s="119">
        <f t="shared" ref="B7:G7" si="0">SUM(B8:B16)</f>
        <v>18312964.66</v>
      </c>
      <c r="C7" s="119">
        <f t="shared" si="0"/>
        <v>19228612.899999999</v>
      </c>
      <c r="D7" s="119">
        <f t="shared" si="0"/>
        <v>20190043.539999999</v>
      </c>
      <c r="E7" s="119">
        <f t="shared" si="0"/>
        <v>21199545.729999997</v>
      </c>
      <c r="F7" s="119">
        <f t="shared" si="0"/>
        <v>22259523</v>
      </c>
      <c r="G7" s="119">
        <f t="shared" si="0"/>
        <v>23372499.149999999</v>
      </c>
    </row>
    <row r="8" spans="1:7" x14ac:dyDescent="0.25">
      <c r="A8" s="58" t="s">
        <v>486</v>
      </c>
      <c r="B8" s="75">
        <v>14806080.18</v>
      </c>
      <c r="C8" s="75">
        <v>15546384.199999999</v>
      </c>
      <c r="D8" s="75">
        <v>16323703.41</v>
      </c>
      <c r="E8" s="75">
        <v>17139888.579999998</v>
      </c>
      <c r="F8" s="75">
        <v>17996883</v>
      </c>
      <c r="G8" s="75">
        <v>18896727.149999999</v>
      </c>
    </row>
    <row r="9" spans="1:7" ht="15.75" customHeight="1" x14ac:dyDescent="0.25">
      <c r="A9" s="58" t="s">
        <v>487</v>
      </c>
      <c r="B9" s="75">
        <v>681400</v>
      </c>
      <c r="C9" s="75">
        <v>715470</v>
      </c>
      <c r="D9" s="75">
        <v>751243.5</v>
      </c>
      <c r="E9" s="75">
        <v>788805.68</v>
      </c>
      <c r="F9" s="75">
        <v>828245.96</v>
      </c>
      <c r="G9" s="75">
        <v>869658.26</v>
      </c>
    </row>
    <row r="10" spans="1:7" x14ac:dyDescent="0.25">
      <c r="A10" s="58" t="s">
        <v>488</v>
      </c>
      <c r="B10" s="75">
        <v>2825484.48</v>
      </c>
      <c r="C10" s="75">
        <v>2966758.7</v>
      </c>
      <c r="D10" s="75">
        <v>3115096.63</v>
      </c>
      <c r="E10" s="75">
        <v>3270851.47</v>
      </c>
      <c r="F10" s="75">
        <v>3434394.04</v>
      </c>
      <c r="G10" s="75">
        <v>3606113.74</v>
      </c>
    </row>
    <row r="11" spans="1:7" x14ac:dyDescent="0.25">
      <c r="A11" s="58" t="s">
        <v>489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495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487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494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471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497</v>
      </c>
      <c r="B29" s="119">
        <f>B18+B7</f>
        <v>18312964.66</v>
      </c>
      <c r="C29" s="119">
        <f t="shared" ref="C29:G29" si="2">C18+C7</f>
        <v>19228612.899999999</v>
      </c>
      <c r="D29" s="119">
        <f t="shared" si="2"/>
        <v>20190043.539999999</v>
      </c>
      <c r="E29" s="119">
        <f t="shared" si="2"/>
        <v>21199545.729999997</v>
      </c>
      <c r="F29" s="119">
        <f t="shared" si="2"/>
        <v>22259523</v>
      </c>
      <c r="G29" s="119">
        <f t="shared" si="2"/>
        <v>23372499.149999999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G13" sqref="G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498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COMITÉ MUNICIPAL DE AGUA POTABLE Y ALCANTARILLADO DE APASEO EL GRANDE, GTO</v>
      </c>
      <c r="B2" s="183"/>
      <c r="C2" s="183"/>
      <c r="D2" s="183"/>
      <c r="E2" s="183"/>
      <c r="F2" s="183"/>
      <c r="G2" s="184"/>
    </row>
    <row r="3" spans="1:7" x14ac:dyDescent="0.25">
      <c r="A3" s="179" t="s">
        <v>499</v>
      </c>
      <c r="B3" s="180"/>
      <c r="C3" s="180"/>
      <c r="D3" s="180"/>
      <c r="E3" s="180"/>
      <c r="F3" s="180"/>
      <c r="G3" s="181"/>
    </row>
    <row r="4" spans="1:7" x14ac:dyDescent="0.25">
      <c r="A4" s="179" t="s">
        <v>3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500</v>
      </c>
      <c r="B5" s="33">
        <v>2020</v>
      </c>
      <c r="C5" s="33">
        <v>2021</v>
      </c>
      <c r="D5" s="33">
        <v>2022</v>
      </c>
      <c r="E5" s="33">
        <v>2023</v>
      </c>
      <c r="F5" s="33">
        <v>2024</v>
      </c>
      <c r="G5" s="33" t="s">
        <v>591</v>
      </c>
    </row>
    <row r="6" spans="1:7" ht="15.75" customHeight="1" x14ac:dyDescent="0.25">
      <c r="A6" s="26" t="s">
        <v>501</v>
      </c>
      <c r="B6" s="119">
        <f>SUM(B7:B18)</f>
        <v>46223972.270000003</v>
      </c>
      <c r="C6" s="119">
        <f t="shared" ref="C6:G6" si="0">SUM(C7:C18)</f>
        <v>49002710.43</v>
      </c>
      <c r="D6" s="119">
        <f t="shared" si="0"/>
        <v>48366460.850000001</v>
      </c>
      <c r="E6" s="119">
        <f t="shared" si="0"/>
        <v>63591815.420000002</v>
      </c>
      <c r="F6" s="119">
        <f t="shared" si="0"/>
        <v>65761819.829999998</v>
      </c>
      <c r="G6" s="119">
        <f t="shared" si="0"/>
        <v>22425091.390000001</v>
      </c>
    </row>
    <row r="7" spans="1:7" x14ac:dyDescent="0.25">
      <c r="A7" s="58" t="s">
        <v>459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24300.41</v>
      </c>
      <c r="G11" s="75">
        <v>0</v>
      </c>
    </row>
    <row r="12" spans="1:7" x14ac:dyDescent="0.25">
      <c r="A12" s="58" t="s">
        <v>464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465</v>
      </c>
      <c r="B13" s="75">
        <v>46223972.270000003</v>
      </c>
      <c r="C13" s="75">
        <v>49002710.43</v>
      </c>
      <c r="D13" s="75">
        <v>48366460.850000001</v>
      </c>
      <c r="E13" s="75">
        <v>63591815.420000002</v>
      </c>
      <c r="F13" s="75">
        <v>65737519.420000002</v>
      </c>
      <c r="G13" s="75">
        <v>22425091.390000001</v>
      </c>
    </row>
    <row r="14" spans="1:7" x14ac:dyDescent="0.25">
      <c r="A14" s="58" t="s">
        <v>466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502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503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296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504</v>
      </c>
      <c r="B30" s="119">
        <f>B20+B6+B27</f>
        <v>46223972.270000003</v>
      </c>
      <c r="C30" s="119">
        <f t="shared" ref="C30:G30" si="3">C20+C6+C27</f>
        <v>49002710.43</v>
      </c>
      <c r="D30" s="119">
        <f t="shared" si="3"/>
        <v>48366460.850000001</v>
      </c>
      <c r="E30" s="119">
        <f t="shared" si="3"/>
        <v>63591815.420000002</v>
      </c>
      <c r="F30" s="119">
        <f t="shared" si="3"/>
        <v>65761819.829999998</v>
      </c>
      <c r="G30" s="119">
        <f t="shared" si="3"/>
        <v>22425091.390000001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298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481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482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505</v>
      </c>
    </row>
    <row r="39" spans="1:7" x14ac:dyDescent="0.25">
      <c r="A39" t="s">
        <v>506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16" sqref="A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0" t="s">
        <v>507</v>
      </c>
      <c r="B1" s="162"/>
      <c r="C1" s="162"/>
      <c r="D1" s="162"/>
      <c r="E1" s="162"/>
      <c r="F1" s="162"/>
      <c r="G1" s="163"/>
    </row>
    <row r="2" spans="1:7" x14ac:dyDescent="0.25">
      <c r="A2" s="182" t="str">
        <f>'Formato 1'!A2</f>
        <v>COMITÉ MUNICIPAL DE AGUA POTABLE Y ALCANTARILLADO DE APASEO EL GRANDE, GTO</v>
      </c>
      <c r="B2" s="183"/>
      <c r="C2" s="183"/>
      <c r="D2" s="183"/>
      <c r="E2" s="183"/>
      <c r="F2" s="183"/>
      <c r="G2" s="184"/>
    </row>
    <row r="3" spans="1:7" x14ac:dyDescent="0.25">
      <c r="A3" s="179" t="s">
        <v>508</v>
      </c>
      <c r="B3" s="180"/>
      <c r="C3" s="180"/>
      <c r="D3" s="180"/>
      <c r="E3" s="180"/>
      <c r="F3" s="180"/>
      <c r="G3" s="181"/>
    </row>
    <row r="4" spans="1:7" x14ac:dyDescent="0.25">
      <c r="A4" s="179" t="s">
        <v>3</v>
      </c>
      <c r="B4" s="180"/>
      <c r="C4" s="180"/>
      <c r="D4" s="180"/>
      <c r="E4" s="180"/>
      <c r="F4" s="180"/>
      <c r="G4" s="181"/>
    </row>
    <row r="5" spans="1:7" ht="30" x14ac:dyDescent="0.25">
      <c r="A5" s="139" t="s">
        <v>500</v>
      </c>
      <c r="B5" s="33">
        <v>2020</v>
      </c>
      <c r="C5" s="33">
        <v>2021</v>
      </c>
      <c r="D5" s="33">
        <v>2022</v>
      </c>
      <c r="E5" s="33">
        <v>2023</v>
      </c>
      <c r="F5" s="33">
        <v>2024</v>
      </c>
      <c r="G5" s="33" t="s">
        <v>591</v>
      </c>
    </row>
    <row r="6" spans="1:7" ht="15.75" customHeight="1" x14ac:dyDescent="0.25">
      <c r="A6" s="26" t="s">
        <v>485</v>
      </c>
      <c r="B6" s="119">
        <f t="shared" ref="B6:G6" si="0">SUM(B7:B15)</f>
        <v>56221213.460000008</v>
      </c>
      <c r="C6" s="119">
        <f t="shared" si="0"/>
        <v>55126865.379999988</v>
      </c>
      <c r="D6" s="119">
        <f t="shared" si="0"/>
        <v>42166454.700000003</v>
      </c>
      <c r="E6" s="119">
        <f t="shared" si="0"/>
        <v>46405549.450000003</v>
      </c>
      <c r="F6" s="119">
        <f t="shared" si="0"/>
        <v>66768309.649999991</v>
      </c>
      <c r="G6" s="119">
        <f t="shared" si="0"/>
        <v>0</v>
      </c>
    </row>
    <row r="7" spans="1:7" x14ac:dyDescent="0.25">
      <c r="A7" s="58" t="s">
        <v>486</v>
      </c>
      <c r="B7" s="75">
        <v>20780309.599999998</v>
      </c>
      <c r="C7" s="75">
        <v>23711628.890000001</v>
      </c>
      <c r="D7" s="75">
        <v>16820266.140000001</v>
      </c>
      <c r="E7" s="75">
        <v>18497614.030000001</v>
      </c>
      <c r="F7" s="75">
        <v>21846438.73</v>
      </c>
      <c r="G7" s="75">
        <v>0</v>
      </c>
    </row>
    <row r="8" spans="1:7" ht="15.75" customHeight="1" x14ac:dyDescent="0.25">
      <c r="A8" s="58" t="s">
        <v>487</v>
      </c>
      <c r="B8" s="75">
        <v>5051444.2200000007</v>
      </c>
      <c r="C8" s="75">
        <v>5319693.8699999992</v>
      </c>
      <c r="D8" s="75">
        <v>6507513.7299999995</v>
      </c>
      <c r="E8" s="75">
        <v>7803779.0000000009</v>
      </c>
      <c r="F8" s="75">
        <v>12209903.649999999</v>
      </c>
      <c r="G8" s="75">
        <v>0</v>
      </c>
    </row>
    <row r="9" spans="1:7" x14ac:dyDescent="0.25">
      <c r="A9" s="58" t="s">
        <v>488</v>
      </c>
      <c r="B9" s="75">
        <v>16039878.080000002</v>
      </c>
      <c r="C9" s="75">
        <v>14968379.859999996</v>
      </c>
      <c r="D9" s="75">
        <v>15299156.210000001</v>
      </c>
      <c r="E9" s="75">
        <v>17898961.789999999</v>
      </c>
      <c r="F9" s="75">
        <v>20003526.91</v>
      </c>
      <c r="G9" s="75">
        <v>0</v>
      </c>
    </row>
    <row r="10" spans="1:7" x14ac:dyDescent="0.25">
      <c r="A10" s="58" t="s">
        <v>489</v>
      </c>
      <c r="B10" s="75">
        <v>10768.45</v>
      </c>
      <c r="C10" s="75">
        <v>26509.15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490</v>
      </c>
      <c r="B11" s="75">
        <v>1329804.24</v>
      </c>
      <c r="C11" s="75">
        <v>1734344.3</v>
      </c>
      <c r="D11" s="75">
        <v>1154624.2</v>
      </c>
      <c r="E11" s="75">
        <v>2136194.63</v>
      </c>
      <c r="F11" s="75">
        <v>6531639.5700000003</v>
      </c>
      <c r="G11" s="75">
        <v>0</v>
      </c>
    </row>
    <row r="12" spans="1:7" x14ac:dyDescent="0.25">
      <c r="A12" s="58" t="s">
        <v>491</v>
      </c>
      <c r="B12" s="75">
        <v>13009008.870000001</v>
      </c>
      <c r="C12" s="75">
        <v>9366309.3100000005</v>
      </c>
      <c r="D12" s="75">
        <v>2384894.42</v>
      </c>
      <c r="E12" s="75">
        <v>69000</v>
      </c>
      <c r="F12" s="75">
        <v>6176800.79</v>
      </c>
      <c r="G12" s="75">
        <v>0</v>
      </c>
    </row>
    <row r="13" spans="1:7" x14ac:dyDescent="0.25">
      <c r="A13" s="59" t="s">
        <v>492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495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486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471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497</v>
      </c>
      <c r="B28" s="119">
        <f>B17+B6</f>
        <v>56221213.460000008</v>
      </c>
      <c r="C28" s="119">
        <f t="shared" ref="C28:G28" si="2">C17+C6</f>
        <v>55126865.379999988</v>
      </c>
      <c r="D28" s="119">
        <f t="shared" si="2"/>
        <v>42166454.700000003</v>
      </c>
      <c r="E28" s="119">
        <f t="shared" si="2"/>
        <v>46405549.450000003</v>
      </c>
      <c r="F28" s="119">
        <f t="shared" si="2"/>
        <v>66768309.649999991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509</v>
      </c>
    </row>
    <row r="32" spans="1:7" x14ac:dyDescent="0.25">
      <c r="A32" t="s">
        <v>510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4:G28 G12 B13:D13 G1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C19" sqref="C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0" t="s">
        <v>511</v>
      </c>
      <c r="B1" s="162"/>
      <c r="C1" s="162"/>
      <c r="D1" s="162"/>
      <c r="E1" s="162"/>
      <c r="F1" s="162"/>
    </row>
    <row r="2" spans="1:6" x14ac:dyDescent="0.25">
      <c r="A2" s="182" t="str">
        <f>'Formato 1'!A2</f>
        <v>COMITÉ MUNICIPAL DE AGUA POTABLE Y ALCANTARILLADO DE APASEO EL GRANDE, GTO</v>
      </c>
      <c r="B2" s="183"/>
      <c r="C2" s="183"/>
      <c r="D2" s="183"/>
      <c r="E2" s="183"/>
      <c r="F2" s="184"/>
    </row>
    <row r="3" spans="1:6" x14ac:dyDescent="0.25">
      <c r="A3" s="179" t="s">
        <v>512</v>
      </c>
      <c r="B3" s="180"/>
      <c r="C3" s="180"/>
      <c r="D3" s="180"/>
      <c r="E3" s="180"/>
      <c r="F3" s="181"/>
    </row>
    <row r="4" spans="1:6" ht="30" x14ac:dyDescent="0.25">
      <c r="A4" s="139" t="s">
        <v>500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60" t="s">
        <v>605</v>
      </c>
      <c r="C14" s="155"/>
      <c r="D14" s="155"/>
      <c r="E14" s="155"/>
      <c r="F14" s="155"/>
    </row>
    <row r="15" spans="1:6" x14ac:dyDescent="0.25">
      <c r="A15" s="67" t="s">
        <v>523</v>
      </c>
      <c r="B15" s="160" t="s">
        <v>592</v>
      </c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7" t="s">
        <v>454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COMITÉ MUNICIPAL DE AGUA POTABLE Y ALCANTARILLADO DE APASEO EL GRANDE, GTO</v>
      </c>
      <c r="B2" s="129"/>
      <c r="C2" s="129"/>
      <c r="D2" s="129"/>
      <c r="E2" s="129"/>
      <c r="F2" s="129"/>
      <c r="G2" s="130"/>
    </row>
    <row r="3" spans="1:7" x14ac:dyDescent="0.25">
      <c r="A3" s="131" t="s">
        <v>455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456</v>
      </c>
      <c r="B5" s="132"/>
      <c r="C5" s="132"/>
      <c r="D5" s="132"/>
      <c r="E5" s="132"/>
      <c r="F5" s="132"/>
      <c r="G5" s="133"/>
    </row>
    <row r="6" spans="1:7" x14ac:dyDescent="0.25">
      <c r="A6" s="185" t="s">
        <v>500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83.25" customHeight="1" x14ac:dyDescent="0.25">
      <c r="A7" s="186"/>
      <c r="B7" s="70" t="s">
        <v>558</v>
      </c>
      <c r="C7" s="186"/>
      <c r="D7" s="186"/>
      <c r="E7" s="186"/>
      <c r="F7" s="186"/>
      <c r="G7" s="186"/>
    </row>
    <row r="8" spans="1:7" ht="30" x14ac:dyDescent="0.25">
      <c r="A8" s="71" t="s">
        <v>501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298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481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300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8" t="s">
        <v>483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COMITÉ MUNICIPAL DE AGUA POTABLE Y ALCANTARILLADO DE APASEO EL GRANDE,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484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456</v>
      </c>
      <c r="B5" s="114"/>
      <c r="C5" s="114"/>
      <c r="D5" s="114"/>
      <c r="E5" s="114"/>
      <c r="F5" s="114"/>
      <c r="G5" s="115"/>
    </row>
    <row r="6" spans="1:7" x14ac:dyDescent="0.25">
      <c r="A6" s="189" t="s">
        <v>569</v>
      </c>
      <c r="B6" s="36">
        <v>2022</v>
      </c>
      <c r="C6" s="185">
        <f>+B6+1</f>
        <v>2023</v>
      </c>
      <c r="D6" s="185">
        <f>+C6+1</f>
        <v>2024</v>
      </c>
      <c r="E6" s="185">
        <f>+D6+1</f>
        <v>2025</v>
      </c>
      <c r="F6" s="185">
        <f>+E6+1</f>
        <v>2026</v>
      </c>
      <c r="G6" s="185">
        <f>+F6+1</f>
        <v>2027</v>
      </c>
    </row>
    <row r="7" spans="1:7" ht="57.75" customHeight="1" x14ac:dyDescent="0.25">
      <c r="A7" s="190"/>
      <c r="B7" s="37" t="s">
        <v>558</v>
      </c>
      <c r="C7" s="186"/>
      <c r="D7" s="186"/>
      <c r="E7" s="186"/>
      <c r="F7" s="186"/>
      <c r="G7" s="186"/>
    </row>
    <row r="8" spans="1:7" x14ac:dyDescent="0.25">
      <c r="A8" s="26" t="s">
        <v>485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488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495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489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494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497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8" t="s">
        <v>498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COMITÉ MUNICIPAL DE AGUA POTABLE Y ALCANTARILLADO DE APASEO EL GRANDE,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499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2" t="s">
        <v>500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f>+F5+1</f>
        <v>2022</v>
      </c>
    </row>
    <row r="6" spans="1:7" ht="32.25" x14ac:dyDescent="0.25">
      <c r="A6" s="169"/>
      <c r="B6" s="194"/>
      <c r="C6" s="194"/>
      <c r="D6" s="194"/>
      <c r="E6" s="194"/>
      <c r="F6" s="194"/>
      <c r="G6" s="37" t="s">
        <v>573</v>
      </c>
    </row>
    <row r="7" spans="1:7" x14ac:dyDescent="0.25">
      <c r="A7" s="62" t="s">
        <v>501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579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298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481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1" t="s">
        <v>585</v>
      </c>
      <c r="B39" s="191"/>
      <c r="C39" s="191"/>
      <c r="D39" s="191"/>
      <c r="E39" s="191"/>
      <c r="F39" s="191"/>
      <c r="G39" s="191"/>
    </row>
    <row r="40" spans="1:7" x14ac:dyDescent="0.25">
      <c r="A40" s="191" t="s">
        <v>586</v>
      </c>
      <c r="B40" s="191"/>
      <c r="C40" s="191"/>
      <c r="D40" s="191"/>
      <c r="E40" s="191"/>
      <c r="F40" s="191"/>
      <c r="G40" s="1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8" t="s">
        <v>507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COMITÉ MUNICIPAL DE AGUA POTABLE Y ALCANTARILLADO DE APASEO EL GRANDE, GTO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5" t="s">
        <v>569</v>
      </c>
      <c r="B5" s="193">
        <v>2017</v>
      </c>
      <c r="C5" s="193">
        <f>+B5+1</f>
        <v>2018</v>
      </c>
      <c r="D5" s="193">
        <f>+C5+1</f>
        <v>2019</v>
      </c>
      <c r="E5" s="193">
        <f>+D5+1</f>
        <v>2020</v>
      </c>
      <c r="F5" s="193">
        <f>+E5+1</f>
        <v>2021</v>
      </c>
      <c r="G5" s="36">
        <v>2022</v>
      </c>
    </row>
    <row r="6" spans="1:7" ht="48.75" customHeight="1" x14ac:dyDescent="0.25">
      <c r="A6" s="196"/>
      <c r="B6" s="194"/>
      <c r="C6" s="194"/>
      <c r="D6" s="194"/>
      <c r="E6" s="194"/>
      <c r="F6" s="194"/>
      <c r="G6" s="37" t="s">
        <v>587</v>
      </c>
    </row>
    <row r="7" spans="1:7" x14ac:dyDescent="0.25">
      <c r="A7" s="26" t="s">
        <v>485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489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495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588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1" t="s">
        <v>585</v>
      </c>
      <c r="B32" s="191"/>
      <c r="C32" s="191"/>
      <c r="D32" s="191"/>
      <c r="E32" s="191"/>
      <c r="F32" s="191"/>
      <c r="G32" s="191"/>
    </row>
    <row r="33" spans="1:7" x14ac:dyDescent="0.25">
      <c r="A33" s="191" t="s">
        <v>586</v>
      </c>
      <c r="B33" s="191"/>
      <c r="C33" s="191"/>
      <c r="D33" s="191"/>
      <c r="E33" s="191"/>
      <c r="F33" s="191"/>
      <c r="G33" s="1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7" t="s">
        <v>511</v>
      </c>
      <c r="B1" s="197"/>
      <c r="C1" s="197"/>
      <c r="D1" s="197"/>
      <c r="E1" s="197"/>
      <c r="F1" s="197"/>
    </row>
    <row r="2" spans="1:6" ht="20.100000000000001" customHeight="1" x14ac:dyDescent="0.25">
      <c r="A2" s="110" t="str">
        <f>'Formato 1'!A2</f>
        <v>COMITÉ MUNICIPAL DE AGUA POTABLE Y ALCANTARILLADO DE APASEO EL GRANDE, GTO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2" sqref="B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1" t="s">
        <v>125</v>
      </c>
      <c r="B1" s="162"/>
      <c r="C1" s="162"/>
      <c r="D1" s="162"/>
      <c r="E1" s="162"/>
      <c r="F1" s="162"/>
      <c r="G1" s="162"/>
      <c r="H1" s="163"/>
    </row>
    <row r="2" spans="1:8" x14ac:dyDescent="0.25">
      <c r="A2" s="110" t="str">
        <f>'Formato 1'!A2</f>
        <v>COMITÉ MUNICIPAL DE AGUA POTABLE Y ALCANTARILLADO DE APASEO EL GRANDE, GTO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1453707.36</v>
      </c>
      <c r="C18" s="108"/>
      <c r="D18" s="108"/>
      <c r="E18" s="108"/>
      <c r="F18" s="4">
        <v>8335581.9699999997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1453707.36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8335581.9699999997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4" t="s">
        <v>155</v>
      </c>
      <c r="B33" s="164"/>
      <c r="C33" s="164"/>
      <c r="D33" s="164"/>
      <c r="E33" s="164"/>
      <c r="F33" s="164"/>
      <c r="G33" s="164"/>
      <c r="H33" s="164"/>
    </row>
    <row r="34" spans="1:8" ht="14.45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4.45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4.45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4.45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33" sqref="A3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1" t="s">
        <v>166</v>
      </c>
      <c r="B1" s="162"/>
      <c r="C1" s="162"/>
      <c r="D1" s="162"/>
      <c r="E1" s="162"/>
      <c r="F1" s="162"/>
      <c r="G1" s="162"/>
      <c r="H1" s="162"/>
      <c r="I1" s="162"/>
      <c r="J1" s="162"/>
      <c r="K1" s="163"/>
    </row>
    <row r="2" spans="1:11" x14ac:dyDescent="0.25">
      <c r="A2" s="110" t="str">
        <f>'Formato 1'!A2</f>
        <v>COMITÉ MUNICIPAL DE AGUA POTABLE Y ALCANTARILLADO DE APASEO EL GRANDE, GTO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589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181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182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183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184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185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186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187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188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189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disablePrompts="1"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75" zoomScaleNormal="75" workbookViewId="0">
      <selection activeCell="B59" sqref="B5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1" t="s">
        <v>190</v>
      </c>
      <c r="B1" s="162"/>
      <c r="C1" s="162"/>
      <c r="D1" s="163"/>
    </row>
    <row r="2" spans="1:4" x14ac:dyDescent="0.25">
      <c r="A2" s="110" t="str">
        <f>'Formato 1'!A2</f>
        <v>COMITÉ MUNICIPAL DE AGUA POTABLE Y ALCANTARILLADO DE APASEO EL GRANDE, GTO</v>
      </c>
      <c r="B2" s="111"/>
      <c r="C2" s="111"/>
      <c r="D2" s="112"/>
    </row>
    <row r="3" spans="1:4" x14ac:dyDescent="0.25">
      <c r="A3" s="113" t="s">
        <v>191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192</v>
      </c>
      <c r="C7" s="7" t="s">
        <v>193</v>
      </c>
      <c r="D7" s="7" t="s">
        <v>194</v>
      </c>
    </row>
    <row r="8" spans="1:4" x14ac:dyDescent="0.25">
      <c r="A8" s="3" t="s">
        <v>195</v>
      </c>
      <c r="B8" s="14">
        <f>SUM(B9:B11)</f>
        <v>49980729.700000003</v>
      </c>
      <c r="C8" s="14">
        <f>SUM(C9:C11)</f>
        <v>22425091.390000001</v>
      </c>
      <c r="D8" s="14">
        <f>SUM(D9:D11)</f>
        <v>22418726.43</v>
      </c>
    </row>
    <row r="9" spans="1:4" x14ac:dyDescent="0.25">
      <c r="A9" s="58" t="s">
        <v>196</v>
      </c>
      <c r="B9" s="201">
        <v>49980729.700000003</v>
      </c>
      <c r="C9" s="201">
        <v>22425091.390000001</v>
      </c>
      <c r="D9" s="201">
        <v>22418726.43</v>
      </c>
    </row>
    <row r="10" spans="1:4" x14ac:dyDescent="0.25">
      <c r="A10" s="58" t="s">
        <v>197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198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199</v>
      </c>
      <c r="B13" s="14">
        <f>B14+B15</f>
        <v>49980729.700000003</v>
      </c>
      <c r="C13" s="14">
        <f>C14+C15</f>
        <v>19153470.690000001</v>
      </c>
      <c r="D13" s="14">
        <f>D14+D15</f>
        <v>10914172.369999999</v>
      </c>
    </row>
    <row r="14" spans="1:4" x14ac:dyDescent="0.25">
      <c r="A14" s="58" t="s">
        <v>200</v>
      </c>
      <c r="B14" s="201">
        <v>49980729.700000003</v>
      </c>
      <c r="C14" s="201">
        <v>19153470.690000001</v>
      </c>
      <c r="D14" s="201">
        <v>10914172.369999999</v>
      </c>
    </row>
    <row r="15" spans="1:4" x14ac:dyDescent="0.25">
      <c r="A15" s="58" t="s">
        <v>201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202</v>
      </c>
      <c r="B17" s="15">
        <v>0</v>
      </c>
      <c r="C17" s="14">
        <f>C18+C19</f>
        <v>3588142.16</v>
      </c>
      <c r="D17" s="14">
        <f>D18+D19</f>
        <v>0</v>
      </c>
    </row>
    <row r="18" spans="1:4" x14ac:dyDescent="0.25">
      <c r="A18" s="58" t="s">
        <v>203</v>
      </c>
      <c r="B18" s="16">
        <v>0</v>
      </c>
      <c r="C18" s="201">
        <v>3588142.16</v>
      </c>
      <c r="D18" s="47">
        <v>0</v>
      </c>
    </row>
    <row r="19" spans="1:4" x14ac:dyDescent="0.25">
      <c r="A19" s="58" t="s">
        <v>204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205</v>
      </c>
      <c r="B21" s="14">
        <f>B8-B13+B17</f>
        <v>0</v>
      </c>
      <c r="C21" s="14">
        <f>C8-C13+C17</f>
        <v>6859762.8599999994</v>
      </c>
      <c r="D21" s="14">
        <f>D8-D13+D17</f>
        <v>11504554.060000001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206</v>
      </c>
      <c r="B23" s="14">
        <f>B21-B11</f>
        <v>0</v>
      </c>
      <c r="C23" s="14">
        <f>C21-C11</f>
        <v>6859762.8599999994</v>
      </c>
      <c r="D23" s="14">
        <f>D21-D11</f>
        <v>11504554.060000001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207</v>
      </c>
      <c r="B25" s="14">
        <f>B23-B17</f>
        <v>0</v>
      </c>
      <c r="C25" s="14">
        <f>C23-C17</f>
        <v>3271620.6999999993</v>
      </c>
      <c r="D25" s="14">
        <f>D23-D17</f>
        <v>11504554.060000001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208</v>
      </c>
      <c r="B28" s="7" t="s">
        <v>209</v>
      </c>
      <c r="C28" s="7" t="s">
        <v>193</v>
      </c>
      <c r="D28" s="7" t="s">
        <v>210</v>
      </c>
    </row>
    <row r="29" spans="1:4" x14ac:dyDescent="0.25">
      <c r="A29" s="3" t="s">
        <v>211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212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213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214</v>
      </c>
      <c r="B33" s="4">
        <f>B25+B29</f>
        <v>0</v>
      </c>
      <c r="C33" s="4">
        <f>C25+C29</f>
        <v>3271620.6999999993</v>
      </c>
      <c r="D33" s="4">
        <f>D25+D29</f>
        <v>11504554.060000001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208</v>
      </c>
      <c r="B36" s="7" t="s">
        <v>215</v>
      </c>
      <c r="C36" s="7" t="s">
        <v>193</v>
      </c>
      <c r="D36" s="7" t="s">
        <v>194</v>
      </c>
    </row>
    <row r="37" spans="1:4" ht="14.45" customHeight="1" x14ac:dyDescent="0.25">
      <c r="A37" s="3" t="s">
        <v>216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217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218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219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220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221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222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208</v>
      </c>
      <c r="B47" s="7" t="s">
        <v>215</v>
      </c>
      <c r="C47" s="7" t="s">
        <v>193</v>
      </c>
      <c r="D47" s="7" t="s">
        <v>194</v>
      </c>
    </row>
    <row r="48" spans="1:4" x14ac:dyDescent="0.25">
      <c r="A48" s="95" t="s">
        <v>223</v>
      </c>
      <c r="B48" s="96">
        <f>B9</f>
        <v>49980729.700000003</v>
      </c>
      <c r="C48" s="96">
        <f>C9</f>
        <v>22425091.390000001</v>
      </c>
      <c r="D48" s="96">
        <f>D9</f>
        <v>22418726.43</v>
      </c>
    </row>
    <row r="49" spans="1:4" x14ac:dyDescent="0.25">
      <c r="A49" s="21" t="s">
        <v>224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217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220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200</v>
      </c>
      <c r="B53" s="47">
        <f>B14</f>
        <v>49980729.700000003</v>
      </c>
      <c r="C53" s="47">
        <f>C14</f>
        <v>19153470.690000001</v>
      </c>
      <c r="D53" s="47">
        <f>D14</f>
        <v>10914172.369999999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203</v>
      </c>
      <c r="B55" s="22">
        <v>0</v>
      </c>
      <c r="C55" s="202">
        <v>3588142.16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225</v>
      </c>
      <c r="B57" s="4">
        <f>B48+B49-B53+B55</f>
        <v>0</v>
      </c>
      <c r="C57" s="4">
        <f>C48+C49-C53+C55</f>
        <v>6859762.8599999994</v>
      </c>
      <c r="D57" s="4">
        <f>D48+D49-D53+D55</f>
        <v>11504554.060000001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226</v>
      </c>
      <c r="B59" s="4">
        <f>B57-B49</f>
        <v>0</v>
      </c>
      <c r="C59" s="4">
        <f>C57-C49</f>
        <v>6859762.8599999994</v>
      </c>
      <c r="D59" s="4">
        <f>D57-D49</f>
        <v>11504554.060000001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208</v>
      </c>
      <c r="B62" s="7" t="s">
        <v>215</v>
      </c>
      <c r="C62" s="7" t="s">
        <v>193</v>
      </c>
      <c r="D62" s="7" t="s">
        <v>194</v>
      </c>
    </row>
    <row r="63" spans="1:4" x14ac:dyDescent="0.25">
      <c r="A63" s="95" t="s">
        <v>197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227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218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221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228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204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229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230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17 B56:D59 B55 D55 B19:D25 B18 D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A70" sqref="A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1" t="s">
        <v>231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COMITÉ MUNICIPAL DE AGUA POTABLE Y ALCANTARILLADO DE APASEO EL GRANDE,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232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5" t="s">
        <v>233</v>
      </c>
      <c r="B6" s="167" t="s">
        <v>234</v>
      </c>
      <c r="C6" s="167"/>
      <c r="D6" s="167"/>
      <c r="E6" s="167"/>
      <c r="F6" s="167"/>
      <c r="G6" s="167" t="s">
        <v>235</v>
      </c>
    </row>
    <row r="7" spans="1:7" ht="30" x14ac:dyDescent="0.25">
      <c r="A7" s="166"/>
      <c r="B7" s="25" t="s">
        <v>236</v>
      </c>
      <c r="C7" s="7" t="s">
        <v>237</v>
      </c>
      <c r="D7" s="25" t="s">
        <v>238</v>
      </c>
      <c r="E7" s="25" t="s">
        <v>193</v>
      </c>
      <c r="F7" s="25" t="s">
        <v>239</v>
      </c>
      <c r="G7" s="167"/>
    </row>
    <row r="8" spans="1:7" x14ac:dyDescent="0.25">
      <c r="A8" s="26" t="s">
        <v>240</v>
      </c>
      <c r="B8" s="91"/>
      <c r="C8" s="91"/>
      <c r="D8" s="91"/>
      <c r="E8" s="91"/>
      <c r="F8" s="91"/>
      <c r="G8" s="91"/>
    </row>
    <row r="9" spans="1:7" x14ac:dyDescent="0.25">
      <c r="A9" s="58" t="s">
        <v>241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242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243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244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245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246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247</v>
      </c>
      <c r="B15" s="202">
        <v>49980729.700000003</v>
      </c>
      <c r="C15" s="202">
        <v>15200000</v>
      </c>
      <c r="D15" s="203">
        <f t="shared" ref="D15" si="1">B15+C15</f>
        <v>65180729.700000003</v>
      </c>
      <c r="E15" s="202">
        <v>22425091.390000001</v>
      </c>
      <c r="F15" s="202">
        <v>22418726.43</v>
      </c>
      <c r="G15" s="203">
        <f t="shared" si="0"/>
        <v>-27562003.270000003</v>
      </c>
    </row>
    <row r="16" spans="1:7" x14ac:dyDescent="0.25">
      <c r="A16" s="92" t="s">
        <v>248</v>
      </c>
      <c r="B16" s="47">
        <f t="shared" ref="B16:G16" si="2">SUM(B17:B27)</f>
        <v>0</v>
      </c>
      <c r="C16" s="47">
        <f t="shared" si="2"/>
        <v>0</v>
      </c>
      <c r="D16" s="47">
        <f t="shared" si="2"/>
        <v>0</v>
      </c>
      <c r="E16" s="47">
        <f t="shared" si="2"/>
        <v>0</v>
      </c>
      <c r="F16" s="47">
        <f t="shared" si="2"/>
        <v>0</v>
      </c>
      <c r="G16" s="47">
        <f t="shared" si="2"/>
        <v>0</v>
      </c>
    </row>
    <row r="17" spans="1:7" x14ac:dyDescent="0.25">
      <c r="A17" s="77" t="s">
        <v>249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250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3">F18-B18</f>
        <v>0</v>
      </c>
    </row>
    <row r="19" spans="1:7" x14ac:dyDescent="0.25">
      <c r="A19" s="77" t="s">
        <v>251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3"/>
        <v>0</v>
      </c>
    </row>
    <row r="20" spans="1:7" x14ac:dyDescent="0.25">
      <c r="A20" s="77" t="s">
        <v>252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3"/>
        <v>0</v>
      </c>
    </row>
    <row r="21" spans="1:7" x14ac:dyDescent="0.25">
      <c r="A21" s="77" t="s">
        <v>253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3"/>
        <v>0</v>
      </c>
    </row>
    <row r="22" spans="1:7" x14ac:dyDescent="0.25">
      <c r="A22" s="77" t="s">
        <v>254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3"/>
        <v>0</v>
      </c>
    </row>
    <row r="23" spans="1:7" x14ac:dyDescent="0.25">
      <c r="A23" s="77" t="s">
        <v>255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3"/>
        <v>0</v>
      </c>
    </row>
    <row r="24" spans="1:7" x14ac:dyDescent="0.25">
      <c r="A24" s="77" t="s">
        <v>256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3"/>
        <v>0</v>
      </c>
    </row>
    <row r="25" spans="1:7" x14ac:dyDescent="0.25">
      <c r="A25" s="77" t="s">
        <v>257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3"/>
        <v>0</v>
      </c>
    </row>
    <row r="26" spans="1:7" x14ac:dyDescent="0.25">
      <c r="A26" s="77" t="s">
        <v>258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3"/>
        <v>0</v>
      </c>
    </row>
    <row r="27" spans="1:7" x14ac:dyDescent="0.25">
      <c r="A27" s="77" t="s">
        <v>259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3"/>
        <v>0</v>
      </c>
    </row>
    <row r="28" spans="1:7" x14ac:dyDescent="0.25">
      <c r="A28" s="58" t="s">
        <v>260</v>
      </c>
      <c r="B28" s="47">
        <f t="shared" ref="B28:G28" si="4">SUM(B29:B33)</f>
        <v>0</v>
      </c>
      <c r="C28" s="47">
        <f t="shared" si="4"/>
        <v>0</v>
      </c>
      <c r="D28" s="47">
        <f t="shared" si="4"/>
        <v>0</v>
      </c>
      <c r="E28" s="47">
        <f t="shared" si="4"/>
        <v>0</v>
      </c>
      <c r="F28" s="47">
        <f t="shared" si="4"/>
        <v>0</v>
      </c>
      <c r="G28" s="47">
        <f t="shared" si="4"/>
        <v>0</v>
      </c>
    </row>
    <row r="29" spans="1:7" x14ac:dyDescent="0.25">
      <c r="A29" s="77" t="s">
        <v>261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5">F30-B30</f>
        <v>0</v>
      </c>
    </row>
    <row r="31" spans="1:7" x14ac:dyDescent="0.25">
      <c r="A31" s="77" t="s">
        <v>263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5"/>
        <v>0</v>
      </c>
    </row>
    <row r="32" spans="1:7" x14ac:dyDescent="0.25">
      <c r="A32" s="77" t="s">
        <v>264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5"/>
        <v>0</v>
      </c>
    </row>
    <row r="33" spans="1:7" ht="14.45" customHeight="1" x14ac:dyDescent="0.25">
      <c r="A33" s="77" t="s">
        <v>265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5"/>
        <v>0</v>
      </c>
    </row>
    <row r="34" spans="1:7" ht="14.45" customHeight="1" x14ac:dyDescent="0.25">
      <c r="A34" s="58" t="s">
        <v>266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ref="G34" si="6">F34-B34</f>
        <v>0</v>
      </c>
    </row>
    <row r="35" spans="1:7" ht="14.45" customHeight="1" x14ac:dyDescent="0.25">
      <c r="A35" s="58" t="s">
        <v>267</v>
      </c>
      <c r="B35" s="47">
        <f t="shared" ref="B35:G35" si="7">B36</f>
        <v>0</v>
      </c>
      <c r="C35" s="47">
        <f t="shared" si="7"/>
        <v>0</v>
      </c>
      <c r="D35" s="47">
        <f t="shared" si="7"/>
        <v>0</v>
      </c>
      <c r="E35" s="47">
        <f t="shared" si="7"/>
        <v>0</v>
      </c>
      <c r="F35" s="47">
        <f t="shared" si="7"/>
        <v>0</v>
      </c>
      <c r="G35" s="47">
        <f t="shared" si="7"/>
        <v>0</v>
      </c>
    </row>
    <row r="36" spans="1:7" ht="14.45" customHeight="1" x14ac:dyDescent="0.25">
      <c r="A36" s="77" t="s">
        <v>268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269</v>
      </c>
      <c r="B37" s="47">
        <f t="shared" ref="B37:G37" si="8">B38+B39</f>
        <v>0</v>
      </c>
      <c r="C37" s="47">
        <f t="shared" si="8"/>
        <v>0</v>
      </c>
      <c r="D37" s="47">
        <f t="shared" si="8"/>
        <v>0</v>
      </c>
      <c r="E37" s="47">
        <f t="shared" si="8"/>
        <v>0</v>
      </c>
      <c r="F37" s="47">
        <f t="shared" si="8"/>
        <v>0</v>
      </c>
      <c r="G37" s="47">
        <f t="shared" si="8"/>
        <v>0</v>
      </c>
    </row>
    <row r="38" spans="1:7" x14ac:dyDescent="0.25">
      <c r="A38" s="77" t="s">
        <v>270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271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272</v>
      </c>
      <c r="B41" s="4">
        <f t="shared" ref="B41:G41" si="9">SUM(B9,B10,B11,B12,B13,B14,B15,B16,B28,B34,B35,B37)</f>
        <v>49980729.700000003</v>
      </c>
      <c r="C41" s="4">
        <f t="shared" si="9"/>
        <v>15200000</v>
      </c>
      <c r="D41" s="4">
        <f t="shared" si="9"/>
        <v>65180729.700000003</v>
      </c>
      <c r="E41" s="4">
        <f t="shared" si="9"/>
        <v>22425091.390000001</v>
      </c>
      <c r="F41" s="4">
        <f t="shared" si="9"/>
        <v>22418726.43</v>
      </c>
      <c r="G41" s="4">
        <f t="shared" si="9"/>
        <v>-27562003.270000003</v>
      </c>
    </row>
    <row r="42" spans="1:7" x14ac:dyDescent="0.25">
      <c r="A42" s="3" t="s">
        <v>273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274</v>
      </c>
      <c r="B44" s="49"/>
      <c r="C44" s="49"/>
      <c r="D44" s="49"/>
      <c r="E44" s="49"/>
      <c r="F44" s="49"/>
      <c r="G44" s="49"/>
    </row>
    <row r="45" spans="1:7" x14ac:dyDescent="0.25">
      <c r="A45" s="58" t="s">
        <v>275</v>
      </c>
      <c r="B45" s="47">
        <f t="shared" ref="B45:G45" si="10">SUM(B46:B53)</f>
        <v>0</v>
      </c>
      <c r="C45" s="47">
        <f t="shared" si="10"/>
        <v>0</v>
      </c>
      <c r="D45" s="47">
        <f t="shared" si="10"/>
        <v>0</v>
      </c>
      <c r="E45" s="47">
        <f t="shared" si="10"/>
        <v>0</v>
      </c>
      <c r="F45" s="47">
        <f t="shared" si="10"/>
        <v>0</v>
      </c>
      <c r="G45" s="47">
        <f t="shared" si="10"/>
        <v>0</v>
      </c>
    </row>
    <row r="46" spans="1:7" x14ac:dyDescent="0.25">
      <c r="A46" s="80" t="s">
        <v>276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1">F47-B47</f>
        <v>0</v>
      </c>
    </row>
    <row r="48" spans="1:7" x14ac:dyDescent="0.25">
      <c r="A48" s="80" t="s">
        <v>278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1"/>
        <v>0</v>
      </c>
    </row>
    <row r="49" spans="1:7" ht="30" x14ac:dyDescent="0.25">
      <c r="A49" s="80" t="s">
        <v>279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1"/>
        <v>0</v>
      </c>
    </row>
    <row r="50" spans="1:7" x14ac:dyDescent="0.25">
      <c r="A50" s="80" t="s">
        <v>280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1"/>
        <v>0</v>
      </c>
    </row>
    <row r="51" spans="1:7" x14ac:dyDescent="0.25">
      <c r="A51" s="80" t="s">
        <v>281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1"/>
        <v>0</v>
      </c>
    </row>
    <row r="52" spans="1:7" ht="30" x14ac:dyDescent="0.25">
      <c r="A52" s="81" t="s">
        <v>282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1"/>
        <v>0</v>
      </c>
    </row>
    <row r="53" spans="1:7" x14ac:dyDescent="0.25">
      <c r="A53" s="77" t="s">
        <v>283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284</v>
      </c>
      <c r="B54" s="47">
        <f t="shared" ref="B54:G54" si="12">SUM(B55:B58)</f>
        <v>0</v>
      </c>
      <c r="C54" s="47">
        <f t="shared" si="12"/>
        <v>0</v>
      </c>
      <c r="D54" s="47">
        <f t="shared" si="12"/>
        <v>0</v>
      </c>
      <c r="E54" s="47">
        <f t="shared" si="12"/>
        <v>0</v>
      </c>
      <c r="F54" s="47">
        <f t="shared" si="12"/>
        <v>0</v>
      </c>
      <c r="G54" s="47">
        <f t="shared" si="12"/>
        <v>0</v>
      </c>
    </row>
    <row r="55" spans="1:7" x14ac:dyDescent="0.25">
      <c r="A55" s="81" t="s">
        <v>285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3">F56-B56</f>
        <v>0</v>
      </c>
    </row>
    <row r="57" spans="1:7" x14ac:dyDescent="0.25">
      <c r="A57" s="80" t="s">
        <v>287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3"/>
        <v>0</v>
      </c>
    </row>
    <row r="58" spans="1:7" x14ac:dyDescent="0.25">
      <c r="A58" s="81" t="s">
        <v>288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3"/>
        <v>0</v>
      </c>
    </row>
    <row r="59" spans="1:7" x14ac:dyDescent="0.25">
      <c r="A59" s="58" t="s">
        <v>289</v>
      </c>
      <c r="B59" s="47">
        <f t="shared" ref="B59:G59" si="14">SUM(B60:B61)</f>
        <v>0</v>
      </c>
      <c r="C59" s="47">
        <f t="shared" si="14"/>
        <v>0</v>
      </c>
      <c r="D59" s="47">
        <f t="shared" si="14"/>
        <v>0</v>
      </c>
      <c r="E59" s="47">
        <f t="shared" si="14"/>
        <v>0</v>
      </c>
      <c r="F59" s="47">
        <f t="shared" si="14"/>
        <v>0</v>
      </c>
      <c r="G59" s="47">
        <f t="shared" si="14"/>
        <v>0</v>
      </c>
    </row>
    <row r="60" spans="1:7" x14ac:dyDescent="0.25">
      <c r="A60" s="80" t="s">
        <v>290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291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5">F61-B61</f>
        <v>0</v>
      </c>
    </row>
    <row r="62" spans="1:7" x14ac:dyDescent="0.25">
      <c r="A62" s="58" t="s">
        <v>292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5"/>
        <v>0</v>
      </c>
    </row>
    <row r="63" spans="1:7" x14ac:dyDescent="0.25">
      <c r="A63" s="58" t="s">
        <v>293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5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294</v>
      </c>
      <c r="B65" s="4">
        <f t="shared" ref="B65:G65" si="16">B45+B54+B59+B62+B63</f>
        <v>0</v>
      </c>
      <c r="C65" s="4">
        <f t="shared" si="16"/>
        <v>0</v>
      </c>
      <c r="D65" s="4">
        <f t="shared" si="16"/>
        <v>0</v>
      </c>
      <c r="E65" s="4">
        <f t="shared" si="16"/>
        <v>0</v>
      </c>
      <c r="F65" s="4">
        <f t="shared" si="16"/>
        <v>0</v>
      </c>
      <c r="G65" s="4">
        <f t="shared" si="16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295</v>
      </c>
      <c r="B67" s="4">
        <f t="shared" ref="B67:G67" si="17">B68</f>
        <v>0</v>
      </c>
      <c r="C67" s="4">
        <f t="shared" si="17"/>
        <v>0</v>
      </c>
      <c r="D67" s="4">
        <f t="shared" si="17"/>
        <v>0</v>
      </c>
      <c r="E67" s="4">
        <f t="shared" si="17"/>
        <v>0</v>
      </c>
      <c r="F67" s="4">
        <f t="shared" si="17"/>
        <v>0</v>
      </c>
      <c r="G67" s="4">
        <f t="shared" si="17"/>
        <v>0</v>
      </c>
    </row>
    <row r="68" spans="1:7" x14ac:dyDescent="0.25">
      <c r="A68" s="58" t="s">
        <v>296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297</v>
      </c>
      <c r="B70" s="4">
        <f t="shared" ref="B70:G70" si="18">B41+B65+B67</f>
        <v>49980729.700000003</v>
      </c>
      <c r="C70" s="4">
        <f t="shared" si="18"/>
        <v>15200000</v>
      </c>
      <c r="D70" s="4">
        <f t="shared" si="18"/>
        <v>65180729.700000003</v>
      </c>
      <c r="E70" s="4">
        <f t="shared" si="18"/>
        <v>22425091.390000001</v>
      </c>
      <c r="F70" s="4">
        <f t="shared" si="18"/>
        <v>22418726.43</v>
      </c>
      <c r="G70" s="4">
        <f t="shared" si="18"/>
        <v>-27562003.270000003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298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301</v>
      </c>
      <c r="B75" s="4">
        <f t="shared" ref="B75:G75" si="19">B73+B74</f>
        <v>0</v>
      </c>
      <c r="C75" s="4">
        <f t="shared" si="19"/>
        <v>0</v>
      </c>
      <c r="D75" s="4">
        <f t="shared" si="19"/>
        <v>0</v>
      </c>
      <c r="E75" s="4">
        <f t="shared" si="19"/>
        <v>0</v>
      </c>
      <c r="F75" s="4">
        <f t="shared" si="19"/>
        <v>0</v>
      </c>
      <c r="G75" s="4">
        <f t="shared" si="19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A19" sqref="A1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0" t="s">
        <v>302</v>
      </c>
      <c r="B1" s="162"/>
      <c r="C1" s="162"/>
      <c r="D1" s="162"/>
      <c r="E1" s="162"/>
      <c r="F1" s="162"/>
      <c r="G1" s="163"/>
    </row>
    <row r="2" spans="1:7" x14ac:dyDescent="0.25">
      <c r="A2" s="125" t="str">
        <f>'Formato 1'!A2</f>
        <v>COMITÉ MUNICIPAL DE AGUA POTABLE Y ALCANTARILLADO DE APASEO EL GRANDE, GTO</v>
      </c>
      <c r="B2" s="125"/>
      <c r="C2" s="125"/>
      <c r="D2" s="125"/>
      <c r="E2" s="125"/>
      <c r="F2" s="125"/>
      <c r="G2" s="125"/>
    </row>
    <row r="3" spans="1:7" x14ac:dyDescent="0.25">
      <c r="A3" s="126" t="s">
        <v>303</v>
      </c>
      <c r="B3" s="126"/>
      <c r="C3" s="126"/>
      <c r="D3" s="126"/>
      <c r="E3" s="126"/>
      <c r="F3" s="126"/>
      <c r="G3" s="126"/>
    </row>
    <row r="4" spans="1:7" x14ac:dyDescent="0.25">
      <c r="A4" s="126" t="s">
        <v>304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8" t="s">
        <v>7</v>
      </c>
      <c r="B7" s="168" t="s">
        <v>305</v>
      </c>
      <c r="C7" s="168"/>
      <c r="D7" s="168"/>
      <c r="E7" s="168"/>
      <c r="F7" s="168"/>
      <c r="G7" s="169" t="s">
        <v>306</v>
      </c>
    </row>
    <row r="8" spans="1:7" ht="30" x14ac:dyDescent="0.25">
      <c r="A8" s="168"/>
      <c r="B8" s="7" t="s">
        <v>307</v>
      </c>
      <c r="C8" s="7" t="s">
        <v>308</v>
      </c>
      <c r="D8" s="7" t="s">
        <v>309</v>
      </c>
      <c r="E8" s="7" t="s">
        <v>193</v>
      </c>
      <c r="F8" s="7" t="s">
        <v>310</v>
      </c>
      <c r="G8" s="168"/>
    </row>
    <row r="9" spans="1:7" x14ac:dyDescent="0.25">
      <c r="A9" s="27" t="s">
        <v>311</v>
      </c>
      <c r="B9" s="83">
        <f t="shared" ref="B9:G9" si="0">SUM(B10,B18,B28,B38,B48,B58,B62,B71,B75)</f>
        <v>49980729.699999996</v>
      </c>
      <c r="C9" s="83">
        <f t="shared" si="0"/>
        <v>49553922.82</v>
      </c>
      <c r="D9" s="83">
        <f t="shared" si="0"/>
        <v>99534652.519999996</v>
      </c>
      <c r="E9" s="83">
        <f t="shared" si="0"/>
        <v>19153470.690000001</v>
      </c>
      <c r="F9" s="83">
        <f t="shared" si="0"/>
        <v>10914172.370000001</v>
      </c>
      <c r="G9" s="83">
        <f t="shared" si="0"/>
        <v>80381181.829999998</v>
      </c>
    </row>
    <row r="10" spans="1:7" x14ac:dyDescent="0.25">
      <c r="A10" s="84" t="s">
        <v>312</v>
      </c>
      <c r="B10" s="83">
        <v>28569201.859999999</v>
      </c>
      <c r="C10" s="83">
        <v>2849425.21</v>
      </c>
      <c r="D10" s="83">
        <v>31418627.07</v>
      </c>
      <c r="E10" s="83">
        <v>6892647.0899999999</v>
      </c>
      <c r="F10" s="83">
        <v>5766143.8700000001</v>
      </c>
      <c r="G10" s="83">
        <v>24525979.98</v>
      </c>
    </row>
    <row r="11" spans="1:7" x14ac:dyDescent="0.25">
      <c r="A11" s="85" t="s">
        <v>313</v>
      </c>
      <c r="B11" s="75">
        <v>15272872.199999999</v>
      </c>
      <c r="C11" s="75">
        <v>827238.9</v>
      </c>
      <c r="D11" s="75">
        <v>16100111.1</v>
      </c>
      <c r="E11" s="75">
        <v>3319768</v>
      </c>
      <c r="F11" s="75">
        <v>3319768</v>
      </c>
      <c r="G11" s="75">
        <v>12780343.1</v>
      </c>
    </row>
    <row r="12" spans="1:7" x14ac:dyDescent="0.25">
      <c r="A12" s="85" t="s">
        <v>314</v>
      </c>
      <c r="B12" s="75">
        <v>595000</v>
      </c>
      <c r="C12" s="75">
        <v>600000</v>
      </c>
      <c r="D12" s="75">
        <v>1195000</v>
      </c>
      <c r="E12" s="75">
        <v>852283</v>
      </c>
      <c r="F12" s="75">
        <v>852283</v>
      </c>
      <c r="G12" s="75">
        <v>342717</v>
      </c>
    </row>
    <row r="13" spans="1:7" x14ac:dyDescent="0.25">
      <c r="A13" s="85" t="s">
        <v>315</v>
      </c>
      <c r="B13" s="75">
        <v>3361014.04</v>
      </c>
      <c r="C13" s="75">
        <v>1020369.06</v>
      </c>
      <c r="D13" s="75">
        <v>4381383.0999999996</v>
      </c>
      <c r="E13" s="75">
        <v>381241.92</v>
      </c>
      <c r="F13" s="75">
        <v>353341.92</v>
      </c>
      <c r="G13" s="75">
        <v>4000141.1799999997</v>
      </c>
    </row>
    <row r="14" spans="1:7" x14ac:dyDescent="0.25">
      <c r="A14" s="85" t="s">
        <v>316</v>
      </c>
      <c r="B14" s="75">
        <v>4128266.82</v>
      </c>
      <c r="C14" s="75">
        <v>58316.24</v>
      </c>
      <c r="D14" s="75">
        <v>4186583.06</v>
      </c>
      <c r="E14" s="75">
        <v>1054003.22</v>
      </c>
      <c r="F14" s="75">
        <v>0</v>
      </c>
      <c r="G14" s="75">
        <v>3132579.8399999999</v>
      </c>
    </row>
    <row r="15" spans="1:7" x14ac:dyDescent="0.25">
      <c r="A15" s="85" t="s">
        <v>317</v>
      </c>
      <c r="B15" s="75">
        <v>606000</v>
      </c>
      <c r="C15" s="75">
        <v>150000</v>
      </c>
      <c r="D15" s="75">
        <v>756000</v>
      </c>
      <c r="E15" s="75">
        <v>328241.95</v>
      </c>
      <c r="F15" s="75">
        <v>283641.95</v>
      </c>
      <c r="G15" s="75">
        <v>427758.05</v>
      </c>
    </row>
    <row r="16" spans="1:7" x14ac:dyDescent="0.25">
      <c r="A16" s="85" t="s">
        <v>318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319</v>
      </c>
      <c r="B17" s="75">
        <v>4606048.8</v>
      </c>
      <c r="C17" s="75">
        <v>193501.01</v>
      </c>
      <c r="D17" s="75">
        <v>4799549.8099999996</v>
      </c>
      <c r="E17" s="75">
        <v>957109</v>
      </c>
      <c r="F17" s="75">
        <v>957109</v>
      </c>
      <c r="G17" s="75">
        <v>3842440.8099999996</v>
      </c>
    </row>
    <row r="18" spans="1:7" x14ac:dyDescent="0.25">
      <c r="A18" s="84" t="s">
        <v>320</v>
      </c>
      <c r="B18" s="83">
        <v>4338733.76</v>
      </c>
      <c r="C18" s="83">
        <v>1276697.08</v>
      </c>
      <c r="D18" s="83">
        <v>5615430.8399999999</v>
      </c>
      <c r="E18" s="83">
        <v>1662283.5900000003</v>
      </c>
      <c r="F18" s="83">
        <v>897925.20000000007</v>
      </c>
      <c r="G18" s="83">
        <v>3953147.25</v>
      </c>
    </row>
    <row r="19" spans="1:7" x14ac:dyDescent="0.25">
      <c r="A19" s="85" t="s">
        <v>321</v>
      </c>
      <c r="B19" s="75">
        <v>833133.76</v>
      </c>
      <c r="C19" s="75">
        <v>159240</v>
      </c>
      <c r="D19" s="75">
        <v>992373.76000000001</v>
      </c>
      <c r="E19" s="75">
        <v>95353.43</v>
      </c>
      <c r="F19" s="75">
        <v>59605.93</v>
      </c>
      <c r="G19" s="75">
        <v>897020.33000000007</v>
      </c>
    </row>
    <row r="20" spans="1:7" x14ac:dyDescent="0.25">
      <c r="A20" s="85" t="s">
        <v>322</v>
      </c>
      <c r="B20" s="75">
        <v>167440</v>
      </c>
      <c r="C20" s="75">
        <v>30000</v>
      </c>
      <c r="D20" s="75">
        <v>197440</v>
      </c>
      <c r="E20" s="75">
        <v>44739.81</v>
      </c>
      <c r="F20" s="75">
        <v>17878.16</v>
      </c>
      <c r="G20" s="75">
        <v>152700.19</v>
      </c>
    </row>
    <row r="21" spans="1:7" x14ac:dyDescent="0.25">
      <c r="A21" s="85" t="s">
        <v>323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324</v>
      </c>
      <c r="B22" s="75">
        <v>1537200</v>
      </c>
      <c r="C22" s="75">
        <v>250000</v>
      </c>
      <c r="D22" s="75">
        <v>1787200</v>
      </c>
      <c r="E22" s="75">
        <v>753201.65</v>
      </c>
      <c r="F22" s="75">
        <v>439615.17</v>
      </c>
      <c r="G22" s="75">
        <v>1033998.35</v>
      </c>
    </row>
    <row r="23" spans="1:7" x14ac:dyDescent="0.25">
      <c r="A23" s="85" t="s">
        <v>325</v>
      </c>
      <c r="B23" s="75">
        <v>173400</v>
      </c>
      <c r="C23" s="75">
        <v>80000</v>
      </c>
      <c r="D23" s="75">
        <v>253400</v>
      </c>
      <c r="E23" s="75">
        <v>25255.759999999998</v>
      </c>
      <c r="F23" s="75">
        <v>15857.76</v>
      </c>
      <c r="G23" s="75">
        <v>228144.24</v>
      </c>
    </row>
    <row r="24" spans="1:7" x14ac:dyDescent="0.25">
      <c r="A24" s="85" t="s">
        <v>326</v>
      </c>
      <c r="B24" s="75">
        <v>735600</v>
      </c>
      <c r="C24" s="75">
        <v>590000</v>
      </c>
      <c r="D24" s="75">
        <v>1325600</v>
      </c>
      <c r="E24" s="75">
        <v>432423.41</v>
      </c>
      <c r="F24" s="75">
        <v>258655.56</v>
      </c>
      <c r="G24" s="75">
        <v>893176.59000000008</v>
      </c>
    </row>
    <row r="25" spans="1:7" x14ac:dyDescent="0.25">
      <c r="A25" s="85" t="s">
        <v>327</v>
      </c>
      <c r="B25" s="75">
        <v>253160</v>
      </c>
      <c r="C25" s="75">
        <v>87457.08</v>
      </c>
      <c r="D25" s="75">
        <v>340617.08</v>
      </c>
      <c r="E25" s="75">
        <v>171392.89</v>
      </c>
      <c r="F25" s="75">
        <v>62397.2</v>
      </c>
      <c r="G25" s="75">
        <v>169224.19</v>
      </c>
    </row>
    <row r="26" spans="1:7" x14ac:dyDescent="0.25">
      <c r="A26" s="85" t="s">
        <v>328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329</v>
      </c>
      <c r="B27" s="75">
        <v>638800</v>
      </c>
      <c r="C27" s="75">
        <v>80000</v>
      </c>
      <c r="D27" s="75">
        <v>718800</v>
      </c>
      <c r="E27" s="75">
        <v>139916.64000000001</v>
      </c>
      <c r="F27" s="75">
        <v>43915.42</v>
      </c>
      <c r="G27" s="75">
        <v>578883.36</v>
      </c>
    </row>
    <row r="28" spans="1:7" x14ac:dyDescent="0.25">
      <c r="A28" s="84" t="s">
        <v>330</v>
      </c>
      <c r="B28" s="83">
        <v>15186594.08</v>
      </c>
      <c r="C28" s="83">
        <v>13010110.48</v>
      </c>
      <c r="D28" s="83">
        <v>28196704.560000002</v>
      </c>
      <c r="E28" s="83">
        <v>6808693.9299999997</v>
      </c>
      <c r="F28" s="83">
        <v>4250103.3000000007</v>
      </c>
      <c r="G28" s="83">
        <v>21388010.630000003</v>
      </c>
    </row>
    <row r="29" spans="1:7" x14ac:dyDescent="0.25">
      <c r="A29" s="85" t="s">
        <v>331</v>
      </c>
      <c r="B29" s="75">
        <v>8923878.0800000001</v>
      </c>
      <c r="C29" s="75">
        <v>814163.33</v>
      </c>
      <c r="D29" s="75">
        <v>9738041.4100000001</v>
      </c>
      <c r="E29" s="75">
        <v>2878058.79</v>
      </c>
      <c r="F29" s="75">
        <v>2027204.12</v>
      </c>
      <c r="G29" s="75">
        <v>6859982.6200000001</v>
      </c>
    </row>
    <row r="30" spans="1:7" x14ac:dyDescent="0.25">
      <c r="A30" s="85" t="s">
        <v>332</v>
      </c>
      <c r="B30" s="75">
        <v>170400</v>
      </c>
      <c r="C30" s="75">
        <v>1514000</v>
      </c>
      <c r="D30" s="75">
        <v>1684400</v>
      </c>
      <c r="E30" s="75">
        <v>175390.61</v>
      </c>
      <c r="F30" s="75">
        <v>72324.490000000005</v>
      </c>
      <c r="G30" s="75">
        <v>1509009.3900000001</v>
      </c>
    </row>
    <row r="31" spans="1:7" x14ac:dyDescent="0.25">
      <c r="A31" s="85" t="s">
        <v>333</v>
      </c>
      <c r="B31" s="75">
        <v>680200</v>
      </c>
      <c r="C31" s="75">
        <v>640760</v>
      </c>
      <c r="D31" s="75">
        <v>1320960</v>
      </c>
      <c r="E31" s="75">
        <v>306240.2</v>
      </c>
      <c r="F31" s="75">
        <v>97706.84</v>
      </c>
      <c r="G31" s="75">
        <v>1014719.8</v>
      </c>
    </row>
    <row r="32" spans="1:7" x14ac:dyDescent="0.25">
      <c r="A32" s="85" t="s">
        <v>334</v>
      </c>
      <c r="B32" s="75">
        <v>359400</v>
      </c>
      <c r="C32" s="75">
        <v>900000</v>
      </c>
      <c r="D32" s="75">
        <v>1259400</v>
      </c>
      <c r="E32" s="75">
        <v>337932.93</v>
      </c>
      <c r="F32" s="75">
        <v>240870.7</v>
      </c>
      <c r="G32" s="75">
        <v>921467.07000000007</v>
      </c>
    </row>
    <row r="33" spans="1:7" ht="14.45" customHeight="1" x14ac:dyDescent="0.25">
      <c r="A33" s="85" t="s">
        <v>335</v>
      </c>
      <c r="B33" s="75">
        <v>902000</v>
      </c>
      <c r="C33" s="75">
        <v>6061187.1500000004</v>
      </c>
      <c r="D33" s="75">
        <v>6963187.1500000004</v>
      </c>
      <c r="E33" s="75">
        <v>1019139.97</v>
      </c>
      <c r="F33" s="75">
        <v>497172.18</v>
      </c>
      <c r="G33" s="75">
        <v>5944047.1800000006</v>
      </c>
    </row>
    <row r="34" spans="1:7" ht="14.45" customHeight="1" x14ac:dyDescent="0.25">
      <c r="A34" s="85" t="s">
        <v>336</v>
      </c>
      <c r="B34" s="75">
        <v>131011</v>
      </c>
      <c r="C34" s="75">
        <v>230000</v>
      </c>
      <c r="D34" s="75">
        <v>361011</v>
      </c>
      <c r="E34" s="75">
        <v>44569.56</v>
      </c>
      <c r="F34" s="75">
        <v>19659.560000000001</v>
      </c>
      <c r="G34" s="75">
        <v>316441.44</v>
      </c>
    </row>
    <row r="35" spans="1:7" ht="14.45" customHeight="1" x14ac:dyDescent="0.25">
      <c r="A35" s="85" t="s">
        <v>337</v>
      </c>
      <c r="B35" s="75">
        <v>88271</v>
      </c>
      <c r="C35" s="75">
        <v>50000</v>
      </c>
      <c r="D35" s="75">
        <v>138271</v>
      </c>
      <c r="E35" s="75">
        <v>2935.45</v>
      </c>
      <c r="F35" s="75">
        <v>1247.4100000000001</v>
      </c>
      <c r="G35" s="75">
        <v>135335.54999999999</v>
      </c>
    </row>
    <row r="36" spans="1:7" ht="14.45" customHeight="1" x14ac:dyDescent="0.25">
      <c r="A36" s="85" t="s">
        <v>338</v>
      </c>
      <c r="B36" s="75">
        <v>211300</v>
      </c>
      <c r="C36" s="75">
        <v>2000000</v>
      </c>
      <c r="D36" s="75">
        <v>2211300</v>
      </c>
      <c r="E36" s="75">
        <v>1162584.42</v>
      </c>
      <c r="F36" s="75">
        <v>503658</v>
      </c>
      <c r="G36" s="75">
        <v>1048715.58</v>
      </c>
    </row>
    <row r="37" spans="1:7" ht="14.45" customHeight="1" x14ac:dyDescent="0.25">
      <c r="A37" s="85" t="s">
        <v>339</v>
      </c>
      <c r="B37" s="75">
        <v>3720134</v>
      </c>
      <c r="C37" s="75">
        <v>800000</v>
      </c>
      <c r="D37" s="75">
        <v>4520134</v>
      </c>
      <c r="E37" s="75">
        <v>881842</v>
      </c>
      <c r="F37" s="75">
        <v>790260</v>
      </c>
      <c r="G37" s="75">
        <v>3638292</v>
      </c>
    </row>
    <row r="38" spans="1:7" x14ac:dyDescent="0.25">
      <c r="A38" s="84" t="s">
        <v>340</v>
      </c>
      <c r="B38" s="83">
        <v>0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</row>
    <row r="39" spans="1:7" x14ac:dyDescent="0.25">
      <c r="A39" s="85" t="s">
        <v>341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342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343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344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</row>
    <row r="43" spans="1:7" x14ac:dyDescent="0.25">
      <c r="A43" s="85" t="s">
        <v>345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346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347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348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349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350</v>
      </c>
      <c r="B48" s="83">
        <v>706200</v>
      </c>
      <c r="C48" s="83">
        <v>9293268.0500000007</v>
      </c>
      <c r="D48" s="83">
        <v>9999468.0500000007</v>
      </c>
      <c r="E48" s="83">
        <v>2272500.7799999998</v>
      </c>
      <c r="F48" s="83">
        <v>0</v>
      </c>
      <c r="G48" s="83">
        <v>7726967.2699999996</v>
      </c>
    </row>
    <row r="49" spans="1:7" x14ac:dyDescent="0.25">
      <c r="A49" s="85" t="s">
        <v>351</v>
      </c>
      <c r="B49" s="75">
        <v>205600</v>
      </c>
      <c r="C49" s="75">
        <v>2110200</v>
      </c>
      <c r="D49" s="75">
        <v>2315800</v>
      </c>
      <c r="E49" s="75">
        <v>744462.84</v>
      </c>
      <c r="F49" s="75">
        <v>0</v>
      </c>
      <c r="G49" s="75">
        <v>1571337.1600000001</v>
      </c>
    </row>
    <row r="50" spans="1:7" x14ac:dyDescent="0.25">
      <c r="A50" s="85" t="s">
        <v>352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x14ac:dyDescent="0.25">
      <c r="A51" s="85" t="s">
        <v>353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354</v>
      </c>
      <c r="B52" s="75">
        <v>80000</v>
      </c>
      <c r="C52" s="75">
        <v>2697800</v>
      </c>
      <c r="D52" s="75">
        <v>2777800</v>
      </c>
      <c r="E52" s="75">
        <v>1359137.94</v>
      </c>
      <c r="F52" s="75">
        <v>0</v>
      </c>
      <c r="G52" s="75">
        <v>1418662.06</v>
      </c>
    </row>
    <row r="53" spans="1:7" x14ac:dyDescent="0.25">
      <c r="A53" s="85" t="s">
        <v>355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356</v>
      </c>
      <c r="B54" s="75">
        <v>390600</v>
      </c>
      <c r="C54" s="75">
        <v>4485268.05</v>
      </c>
      <c r="D54" s="75">
        <v>4875868.05</v>
      </c>
      <c r="E54" s="75">
        <v>168900</v>
      </c>
      <c r="F54" s="75">
        <v>0</v>
      </c>
      <c r="G54" s="75">
        <v>4706968.05</v>
      </c>
    </row>
    <row r="55" spans="1:7" x14ac:dyDescent="0.25">
      <c r="A55" s="85" t="s">
        <v>357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358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359</v>
      </c>
      <c r="B57" s="75">
        <v>30000</v>
      </c>
      <c r="C57" s="75">
        <v>0</v>
      </c>
      <c r="D57" s="75">
        <v>30000</v>
      </c>
      <c r="E57" s="75">
        <v>0</v>
      </c>
      <c r="F57" s="75">
        <v>0</v>
      </c>
      <c r="G57" s="75">
        <v>30000</v>
      </c>
    </row>
    <row r="58" spans="1:7" x14ac:dyDescent="0.25">
      <c r="A58" s="84" t="s">
        <v>360</v>
      </c>
      <c r="B58" s="83">
        <v>1180000</v>
      </c>
      <c r="C58" s="83">
        <v>23124422</v>
      </c>
      <c r="D58" s="83">
        <v>24304422</v>
      </c>
      <c r="E58" s="83">
        <v>1517345.3</v>
      </c>
      <c r="F58" s="83">
        <v>0</v>
      </c>
      <c r="G58" s="83">
        <v>22787076.699999999</v>
      </c>
    </row>
    <row r="59" spans="1:7" x14ac:dyDescent="0.25">
      <c r="A59" s="85" t="s">
        <v>361</v>
      </c>
      <c r="B59" s="75">
        <v>1070000</v>
      </c>
      <c r="C59" s="75">
        <v>20624422</v>
      </c>
      <c r="D59" s="75">
        <v>21694422</v>
      </c>
      <c r="E59" s="75">
        <v>1517345.3</v>
      </c>
      <c r="F59" s="75">
        <v>0</v>
      </c>
      <c r="G59" s="75">
        <v>20177076.699999999</v>
      </c>
    </row>
    <row r="60" spans="1:7" x14ac:dyDescent="0.25">
      <c r="A60" s="85" t="s">
        <v>362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85" t="s">
        <v>363</v>
      </c>
      <c r="B61" s="75">
        <v>110000</v>
      </c>
      <c r="C61" s="75">
        <v>2500000</v>
      </c>
      <c r="D61" s="75">
        <v>2610000</v>
      </c>
      <c r="E61" s="75">
        <v>0</v>
      </c>
      <c r="F61" s="75">
        <v>0</v>
      </c>
      <c r="G61" s="75">
        <v>2610000</v>
      </c>
    </row>
    <row r="62" spans="1:7" x14ac:dyDescent="0.25">
      <c r="A62" s="84" t="s">
        <v>364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</row>
    <row r="63" spans="1:7" x14ac:dyDescent="0.25">
      <c r="A63" s="85" t="s">
        <v>365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366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367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368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369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370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371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372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</row>
    <row r="71" spans="1:7" x14ac:dyDescent="0.25">
      <c r="A71" s="84" t="s">
        <v>373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374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375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376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377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378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379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380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381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382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383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384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385</v>
      </c>
      <c r="B84" s="83">
        <f>B85+B93+B103+B113+B123+B133+B137+B146+B150</f>
        <v>0</v>
      </c>
      <c r="C84" s="83">
        <f t="shared" ref="C84:G84" si="1">C85+C93+C103+C113+C123+C133+C137+C146+C150</f>
        <v>0</v>
      </c>
      <c r="D84" s="83">
        <f t="shared" si="1"/>
        <v>0</v>
      </c>
      <c r="E84" s="83">
        <f t="shared" si="1"/>
        <v>0</v>
      </c>
      <c r="F84" s="83">
        <f t="shared" si="1"/>
        <v>0</v>
      </c>
      <c r="G84" s="83">
        <f t="shared" si="1"/>
        <v>0</v>
      </c>
    </row>
    <row r="85" spans="1:7" x14ac:dyDescent="0.25">
      <c r="A85" s="84" t="s">
        <v>312</v>
      </c>
      <c r="B85" s="83">
        <v>0</v>
      </c>
      <c r="C85" s="83">
        <f t="shared" ref="B85:G85" si="2">SUM(C86:C92)</f>
        <v>0</v>
      </c>
      <c r="D85" s="83">
        <f t="shared" si="2"/>
        <v>0</v>
      </c>
      <c r="E85" s="83">
        <f t="shared" si="2"/>
        <v>0</v>
      </c>
      <c r="F85" s="83">
        <f t="shared" si="2"/>
        <v>0</v>
      </c>
      <c r="G85" s="83">
        <f t="shared" si="2"/>
        <v>0</v>
      </c>
    </row>
    <row r="86" spans="1:7" x14ac:dyDescent="0.25">
      <c r="A86" s="85" t="s">
        <v>313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314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3">D87-E87</f>
        <v>0</v>
      </c>
    </row>
    <row r="88" spans="1:7" x14ac:dyDescent="0.25">
      <c r="A88" s="85" t="s">
        <v>315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3"/>
        <v>0</v>
      </c>
    </row>
    <row r="89" spans="1:7" x14ac:dyDescent="0.25">
      <c r="A89" s="85" t="s">
        <v>316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3"/>
        <v>0</v>
      </c>
    </row>
    <row r="90" spans="1:7" x14ac:dyDescent="0.25">
      <c r="A90" s="85" t="s">
        <v>317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3"/>
        <v>0</v>
      </c>
    </row>
    <row r="91" spans="1:7" x14ac:dyDescent="0.25">
      <c r="A91" s="85" t="s">
        <v>318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3"/>
        <v>0</v>
      </c>
    </row>
    <row r="92" spans="1:7" x14ac:dyDescent="0.25">
      <c r="A92" s="85" t="s">
        <v>319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3"/>
        <v>0</v>
      </c>
    </row>
    <row r="93" spans="1:7" x14ac:dyDescent="0.25">
      <c r="A93" s="84" t="s">
        <v>320</v>
      </c>
      <c r="B93" s="83">
        <v>0</v>
      </c>
      <c r="C93" s="83">
        <f t="shared" ref="B93:G93" si="4">SUM(C94:C102)</f>
        <v>0</v>
      </c>
      <c r="D93" s="83">
        <f t="shared" si="4"/>
        <v>0</v>
      </c>
      <c r="E93" s="83">
        <f t="shared" si="4"/>
        <v>0</v>
      </c>
      <c r="F93" s="83">
        <f t="shared" si="4"/>
        <v>0</v>
      </c>
      <c r="G93" s="83">
        <f t="shared" si="4"/>
        <v>0</v>
      </c>
    </row>
    <row r="94" spans="1:7" x14ac:dyDescent="0.25">
      <c r="A94" s="85" t="s">
        <v>321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322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5">D95-E95</f>
        <v>0</v>
      </c>
    </row>
    <row r="96" spans="1:7" x14ac:dyDescent="0.25">
      <c r="A96" s="85" t="s">
        <v>323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5"/>
        <v>0</v>
      </c>
    </row>
    <row r="97" spans="1:7" x14ac:dyDescent="0.25">
      <c r="A97" s="85" t="s">
        <v>324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5"/>
        <v>0</v>
      </c>
    </row>
    <row r="98" spans="1:7" x14ac:dyDescent="0.25">
      <c r="A98" s="87" t="s">
        <v>325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5"/>
        <v>0</v>
      </c>
    </row>
    <row r="99" spans="1:7" x14ac:dyDescent="0.25">
      <c r="A99" s="85" t="s">
        <v>326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5"/>
        <v>0</v>
      </c>
    </row>
    <row r="100" spans="1:7" x14ac:dyDescent="0.25">
      <c r="A100" s="85" t="s">
        <v>327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5"/>
        <v>0</v>
      </c>
    </row>
    <row r="101" spans="1:7" x14ac:dyDescent="0.25">
      <c r="A101" s="85" t="s">
        <v>328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5"/>
        <v>0</v>
      </c>
    </row>
    <row r="102" spans="1:7" x14ac:dyDescent="0.25">
      <c r="A102" s="85" t="s">
        <v>329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5"/>
        <v>0</v>
      </c>
    </row>
    <row r="103" spans="1:7" x14ac:dyDescent="0.25">
      <c r="A103" s="84" t="s">
        <v>330</v>
      </c>
      <c r="B103" s="83"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331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332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6">D105-E105</f>
        <v>0</v>
      </c>
    </row>
    <row r="106" spans="1:7" x14ac:dyDescent="0.25">
      <c r="A106" s="85" t="s">
        <v>333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6"/>
        <v>0</v>
      </c>
    </row>
    <row r="107" spans="1:7" x14ac:dyDescent="0.25">
      <c r="A107" s="85" t="s">
        <v>334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6"/>
        <v>0</v>
      </c>
    </row>
    <row r="108" spans="1:7" x14ac:dyDescent="0.25">
      <c r="A108" s="85" t="s">
        <v>335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6"/>
        <v>0</v>
      </c>
    </row>
    <row r="109" spans="1:7" x14ac:dyDescent="0.25">
      <c r="A109" s="85" t="s">
        <v>336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6"/>
        <v>0</v>
      </c>
    </row>
    <row r="110" spans="1:7" x14ac:dyDescent="0.25">
      <c r="A110" s="85" t="s">
        <v>337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6"/>
        <v>0</v>
      </c>
    </row>
    <row r="111" spans="1:7" x14ac:dyDescent="0.25">
      <c r="A111" s="85" t="s">
        <v>338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6"/>
        <v>0</v>
      </c>
    </row>
    <row r="112" spans="1:7" x14ac:dyDescent="0.25">
      <c r="A112" s="85" t="s">
        <v>339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6"/>
        <v>0</v>
      </c>
    </row>
    <row r="113" spans="1:7" x14ac:dyDescent="0.25">
      <c r="A113" s="84" t="s">
        <v>340</v>
      </c>
      <c r="B113" s="83">
        <v>0</v>
      </c>
      <c r="C113" s="83">
        <f t="shared" ref="B113:G113" si="7">SUM(C114:C122)</f>
        <v>0</v>
      </c>
      <c r="D113" s="83">
        <f t="shared" si="7"/>
        <v>0</v>
      </c>
      <c r="E113" s="83">
        <f t="shared" si="7"/>
        <v>0</v>
      </c>
      <c r="F113" s="83">
        <f t="shared" si="7"/>
        <v>0</v>
      </c>
      <c r="G113" s="83">
        <f t="shared" si="7"/>
        <v>0</v>
      </c>
    </row>
    <row r="114" spans="1:7" x14ac:dyDescent="0.25">
      <c r="A114" s="85" t="s">
        <v>341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342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8">D115-E115</f>
        <v>0</v>
      </c>
    </row>
    <row r="116" spans="1:7" x14ac:dyDescent="0.25">
      <c r="A116" s="85" t="s">
        <v>343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8"/>
        <v>0</v>
      </c>
    </row>
    <row r="117" spans="1:7" x14ac:dyDescent="0.25">
      <c r="A117" s="85" t="s">
        <v>344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8"/>
        <v>0</v>
      </c>
    </row>
    <row r="118" spans="1:7" x14ac:dyDescent="0.25">
      <c r="A118" s="85" t="s">
        <v>345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8"/>
        <v>0</v>
      </c>
    </row>
    <row r="119" spans="1:7" x14ac:dyDescent="0.25">
      <c r="A119" s="85" t="s">
        <v>346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8"/>
        <v>0</v>
      </c>
    </row>
    <row r="120" spans="1:7" x14ac:dyDescent="0.25">
      <c r="A120" s="85" t="s">
        <v>347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8"/>
        <v>0</v>
      </c>
    </row>
    <row r="121" spans="1:7" x14ac:dyDescent="0.25">
      <c r="A121" s="85" t="s">
        <v>348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8"/>
        <v>0</v>
      </c>
    </row>
    <row r="122" spans="1:7" x14ac:dyDescent="0.25">
      <c r="A122" s="85" t="s">
        <v>349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8"/>
        <v>0</v>
      </c>
    </row>
    <row r="123" spans="1:7" x14ac:dyDescent="0.25">
      <c r="A123" s="84" t="s">
        <v>350</v>
      </c>
      <c r="B123" s="83">
        <v>0</v>
      </c>
      <c r="C123" s="83">
        <f t="shared" ref="B123:G123" si="9">SUM(C124:C132)</f>
        <v>0</v>
      </c>
      <c r="D123" s="83">
        <f t="shared" si="9"/>
        <v>0</v>
      </c>
      <c r="E123" s="83">
        <f t="shared" si="9"/>
        <v>0</v>
      </c>
      <c r="F123" s="83">
        <f t="shared" si="9"/>
        <v>0</v>
      </c>
      <c r="G123" s="83">
        <f t="shared" si="9"/>
        <v>0</v>
      </c>
    </row>
    <row r="124" spans="1:7" x14ac:dyDescent="0.25">
      <c r="A124" s="85" t="s">
        <v>351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352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10">D125-E125</f>
        <v>0</v>
      </c>
    </row>
    <row r="126" spans="1:7" x14ac:dyDescent="0.25">
      <c r="A126" s="85" t="s">
        <v>353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10"/>
        <v>0</v>
      </c>
    </row>
    <row r="127" spans="1:7" x14ac:dyDescent="0.25">
      <c r="A127" s="85" t="s">
        <v>354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10"/>
        <v>0</v>
      </c>
    </row>
    <row r="128" spans="1:7" x14ac:dyDescent="0.25">
      <c r="A128" s="85" t="s">
        <v>355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10"/>
        <v>0</v>
      </c>
    </row>
    <row r="129" spans="1:7" x14ac:dyDescent="0.25">
      <c r="A129" s="85" t="s">
        <v>356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10"/>
        <v>0</v>
      </c>
    </row>
    <row r="130" spans="1:7" x14ac:dyDescent="0.25">
      <c r="A130" s="85" t="s">
        <v>357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10"/>
        <v>0</v>
      </c>
    </row>
    <row r="131" spans="1:7" x14ac:dyDescent="0.25">
      <c r="A131" s="85" t="s">
        <v>358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10"/>
        <v>0</v>
      </c>
    </row>
    <row r="132" spans="1:7" x14ac:dyDescent="0.25">
      <c r="A132" s="85" t="s">
        <v>359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10"/>
        <v>0</v>
      </c>
    </row>
    <row r="133" spans="1:7" x14ac:dyDescent="0.25">
      <c r="A133" s="84" t="s">
        <v>360</v>
      </c>
      <c r="B133" s="83">
        <v>0</v>
      </c>
      <c r="C133" s="83">
        <f t="shared" ref="B133:G133" si="11">SUM(C134:C136)</f>
        <v>0</v>
      </c>
      <c r="D133" s="83">
        <f t="shared" si="11"/>
        <v>0</v>
      </c>
      <c r="E133" s="83">
        <f t="shared" si="11"/>
        <v>0</v>
      </c>
      <c r="F133" s="83">
        <f t="shared" si="11"/>
        <v>0</v>
      </c>
      <c r="G133" s="83">
        <f t="shared" si="11"/>
        <v>0</v>
      </c>
    </row>
    <row r="134" spans="1:7" x14ac:dyDescent="0.25">
      <c r="A134" s="85" t="s">
        <v>361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362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2">D135-E135</f>
        <v>0</v>
      </c>
    </row>
    <row r="136" spans="1:7" x14ac:dyDescent="0.25">
      <c r="A136" s="85" t="s">
        <v>363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2"/>
        <v>0</v>
      </c>
    </row>
    <row r="137" spans="1:7" x14ac:dyDescent="0.25">
      <c r="A137" s="84" t="s">
        <v>364</v>
      </c>
      <c r="B137" s="83">
        <v>0</v>
      </c>
      <c r="C137" s="83">
        <f t="shared" ref="B137:G137" si="13">SUM(C138:C142,C144:C145)</f>
        <v>0</v>
      </c>
      <c r="D137" s="83">
        <f t="shared" si="13"/>
        <v>0</v>
      </c>
      <c r="E137" s="83">
        <f t="shared" si="13"/>
        <v>0</v>
      </c>
      <c r="F137" s="83">
        <f t="shared" si="13"/>
        <v>0</v>
      </c>
      <c r="G137" s="83">
        <f t="shared" si="13"/>
        <v>0</v>
      </c>
    </row>
    <row r="138" spans="1:7" x14ac:dyDescent="0.25">
      <c r="A138" s="85" t="s">
        <v>365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366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4">D139-E139</f>
        <v>0</v>
      </c>
    </row>
    <row r="140" spans="1:7" x14ac:dyDescent="0.25">
      <c r="A140" s="85" t="s">
        <v>367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4"/>
        <v>0</v>
      </c>
    </row>
    <row r="141" spans="1:7" x14ac:dyDescent="0.25">
      <c r="A141" s="85" t="s">
        <v>368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4"/>
        <v>0</v>
      </c>
    </row>
    <row r="142" spans="1:7" x14ac:dyDescent="0.25">
      <c r="A142" s="85" t="s">
        <v>369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4"/>
        <v>0</v>
      </c>
    </row>
    <row r="143" spans="1:7" x14ac:dyDescent="0.25">
      <c r="A143" s="85" t="s">
        <v>370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4"/>
        <v>0</v>
      </c>
    </row>
    <row r="144" spans="1:7" x14ac:dyDescent="0.25">
      <c r="A144" s="85" t="s">
        <v>371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4"/>
        <v>0</v>
      </c>
    </row>
    <row r="145" spans="1:7" x14ac:dyDescent="0.25">
      <c r="A145" s="85" t="s">
        <v>372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4"/>
        <v>0</v>
      </c>
    </row>
    <row r="146" spans="1:7" x14ac:dyDescent="0.25">
      <c r="A146" s="84" t="s">
        <v>373</v>
      </c>
      <c r="B146" s="83">
        <v>0</v>
      </c>
      <c r="C146" s="83">
        <f t="shared" ref="B146:G146" si="15">SUM(C147:C149)</f>
        <v>0</v>
      </c>
      <c r="D146" s="83">
        <f t="shared" si="15"/>
        <v>0</v>
      </c>
      <c r="E146" s="83">
        <f t="shared" si="15"/>
        <v>0</v>
      </c>
      <c r="F146" s="83">
        <f t="shared" si="15"/>
        <v>0</v>
      </c>
      <c r="G146" s="83">
        <f t="shared" si="15"/>
        <v>0</v>
      </c>
    </row>
    <row r="147" spans="1:7" x14ac:dyDescent="0.25">
      <c r="A147" s="85" t="s">
        <v>374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375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16">D148-E148</f>
        <v>0</v>
      </c>
    </row>
    <row r="149" spans="1:7" x14ac:dyDescent="0.25">
      <c r="A149" s="85" t="s">
        <v>376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16"/>
        <v>0</v>
      </c>
    </row>
    <row r="150" spans="1:7" x14ac:dyDescent="0.25">
      <c r="A150" s="84" t="s">
        <v>377</v>
      </c>
      <c r="B150" s="83">
        <v>0</v>
      </c>
      <c r="C150" s="83">
        <f t="shared" ref="B150:G150" si="17">SUM(C151:C157)</f>
        <v>0</v>
      </c>
      <c r="D150" s="83">
        <f t="shared" si="17"/>
        <v>0</v>
      </c>
      <c r="E150" s="83">
        <f t="shared" si="17"/>
        <v>0</v>
      </c>
      <c r="F150" s="83">
        <f t="shared" si="17"/>
        <v>0</v>
      </c>
      <c r="G150" s="83">
        <f t="shared" si="17"/>
        <v>0</v>
      </c>
    </row>
    <row r="151" spans="1:7" x14ac:dyDescent="0.25">
      <c r="A151" s="85" t="s">
        <v>378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379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18">D152-E152</f>
        <v>0</v>
      </c>
    </row>
    <row r="153" spans="1:7" x14ac:dyDescent="0.25">
      <c r="A153" s="85" t="s">
        <v>380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18"/>
        <v>0</v>
      </c>
    </row>
    <row r="154" spans="1:7" x14ac:dyDescent="0.25">
      <c r="A154" s="87" t="s">
        <v>381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18"/>
        <v>0</v>
      </c>
    </row>
    <row r="155" spans="1:7" x14ac:dyDescent="0.25">
      <c r="A155" s="85" t="s">
        <v>382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18"/>
        <v>0</v>
      </c>
    </row>
    <row r="156" spans="1:7" x14ac:dyDescent="0.25">
      <c r="A156" s="85" t="s">
        <v>383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18"/>
        <v>0</v>
      </c>
    </row>
    <row r="157" spans="1:7" x14ac:dyDescent="0.25">
      <c r="A157" s="85" t="s">
        <v>384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18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386</v>
      </c>
      <c r="B159" s="90">
        <f t="shared" ref="B159:G159" si="19">B9+B84</f>
        <v>49980729.699999996</v>
      </c>
      <c r="C159" s="90">
        <f t="shared" si="19"/>
        <v>49553922.82</v>
      </c>
      <c r="D159" s="90">
        <f t="shared" si="19"/>
        <v>99534652.519999996</v>
      </c>
      <c r="E159" s="90">
        <f t="shared" si="19"/>
        <v>19153470.690000001</v>
      </c>
      <c r="F159" s="90">
        <f t="shared" si="19"/>
        <v>10914172.370000001</v>
      </c>
      <c r="G159" s="90">
        <f t="shared" si="19"/>
        <v>80381181.829999998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9:G9 B84:G84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C83:F83 B159:F159 C93 E93:F93 C94:F158 C85:F92" unlockedFormula="1"/>
    <ignoredError sqref="G83 G8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3"/>
  <sheetViews>
    <sheetView showGridLines="0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0" t="s">
        <v>387</v>
      </c>
      <c r="B1" s="171"/>
      <c r="C1" s="171"/>
      <c r="D1" s="171"/>
      <c r="E1" s="171"/>
      <c r="F1" s="171"/>
      <c r="G1" s="172"/>
    </row>
    <row r="2" spans="1:7" ht="15" customHeight="1" x14ac:dyDescent="0.25">
      <c r="A2" s="110" t="str">
        <f>'Formato 1'!A2</f>
        <v>COMITÉ MUNICIPAL DE AGUA POTABLE Y ALCANTARILLADO DE APASEO EL GRANDE, GTO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303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388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5" t="s">
        <v>7</v>
      </c>
      <c r="B7" s="167" t="s">
        <v>305</v>
      </c>
      <c r="C7" s="167"/>
      <c r="D7" s="167"/>
      <c r="E7" s="167"/>
      <c r="F7" s="167"/>
      <c r="G7" s="169" t="s">
        <v>306</v>
      </c>
    </row>
    <row r="8" spans="1:7" ht="30" x14ac:dyDescent="0.25">
      <c r="A8" s="166"/>
      <c r="B8" s="25" t="s">
        <v>307</v>
      </c>
      <c r="C8" s="7" t="s">
        <v>237</v>
      </c>
      <c r="D8" s="25" t="s">
        <v>238</v>
      </c>
      <c r="E8" s="25" t="s">
        <v>193</v>
      </c>
      <c r="F8" s="25" t="s">
        <v>210</v>
      </c>
      <c r="G8" s="168"/>
    </row>
    <row r="9" spans="1:7" ht="15.75" customHeight="1" x14ac:dyDescent="0.25">
      <c r="A9" s="26" t="s">
        <v>389</v>
      </c>
      <c r="B9" s="30">
        <f>SUM(B10:B20)</f>
        <v>49980729.699999996</v>
      </c>
      <c r="C9" s="30">
        <f t="shared" ref="C9:G9" si="0">SUM(C10:C20)</f>
        <v>49553922.819999993</v>
      </c>
      <c r="D9" s="30">
        <f t="shared" si="0"/>
        <v>99534652.519999996</v>
      </c>
      <c r="E9" s="30">
        <f t="shared" si="0"/>
        <v>19153470.690000001</v>
      </c>
      <c r="F9" s="30">
        <f t="shared" si="0"/>
        <v>10914172.369999999</v>
      </c>
      <c r="G9" s="30">
        <f t="shared" si="0"/>
        <v>80381181.829999998</v>
      </c>
    </row>
    <row r="10" spans="1:7" ht="15.75" customHeight="1" x14ac:dyDescent="0.25">
      <c r="A10" s="63" t="s">
        <v>593</v>
      </c>
      <c r="B10" s="204">
        <v>2829781.84</v>
      </c>
      <c r="C10" s="204">
        <v>3793216.67</v>
      </c>
      <c r="D10" s="205">
        <f>B10+C10</f>
        <v>6622998.5099999998</v>
      </c>
      <c r="E10" s="204">
        <v>2003405.73</v>
      </c>
      <c r="F10" s="204">
        <v>494692.11</v>
      </c>
      <c r="G10" s="205">
        <f>D10-E10</f>
        <v>4619592.7799999993</v>
      </c>
    </row>
    <row r="11" spans="1:7" ht="15.75" customHeight="1" x14ac:dyDescent="0.25">
      <c r="A11" s="63" t="s">
        <v>594</v>
      </c>
      <c r="B11" s="204">
        <v>4140508.94</v>
      </c>
      <c r="C11" s="204">
        <v>1982833.33</v>
      </c>
      <c r="D11" s="205">
        <f t="shared" ref="D11:D20" si="1">B11+C11</f>
        <v>6123342.2699999996</v>
      </c>
      <c r="E11" s="204">
        <v>825882.55</v>
      </c>
      <c r="F11" s="204">
        <v>535340.82999999996</v>
      </c>
      <c r="G11" s="205">
        <f t="shared" ref="G11:G20" si="2">D11-E11</f>
        <v>5297459.72</v>
      </c>
    </row>
    <row r="12" spans="1:7" ht="15.75" customHeight="1" x14ac:dyDescent="0.25">
      <c r="A12" s="63" t="s">
        <v>595</v>
      </c>
      <c r="B12" s="204">
        <v>6122985.6900000004</v>
      </c>
      <c r="C12" s="204">
        <v>2607912.94</v>
      </c>
      <c r="D12" s="205">
        <f t="shared" si="1"/>
        <v>8730898.6300000008</v>
      </c>
      <c r="E12" s="204">
        <v>2404877.14</v>
      </c>
      <c r="F12" s="204">
        <v>1195382.6399999999</v>
      </c>
      <c r="G12" s="205">
        <f t="shared" si="2"/>
        <v>6326021.4900000002</v>
      </c>
    </row>
    <row r="13" spans="1:7" x14ac:dyDescent="0.25">
      <c r="A13" s="63" t="s">
        <v>596</v>
      </c>
      <c r="B13" s="204">
        <v>16185555.59</v>
      </c>
      <c r="C13" s="204">
        <v>34288672.549999997</v>
      </c>
      <c r="D13" s="205">
        <f t="shared" si="1"/>
        <v>50474228.140000001</v>
      </c>
      <c r="E13" s="204">
        <v>6820008.5700000003</v>
      </c>
      <c r="F13" s="204">
        <v>3610296.65</v>
      </c>
      <c r="G13" s="205">
        <f t="shared" si="2"/>
        <v>43654219.57</v>
      </c>
    </row>
    <row r="14" spans="1:7" x14ac:dyDescent="0.25">
      <c r="A14" s="63" t="s">
        <v>597</v>
      </c>
      <c r="B14" s="204">
        <v>1851141.32</v>
      </c>
      <c r="C14" s="204">
        <v>120656</v>
      </c>
      <c r="D14" s="205">
        <f t="shared" si="1"/>
        <v>1971797.32</v>
      </c>
      <c r="E14" s="204">
        <v>274950.82</v>
      </c>
      <c r="F14" s="204">
        <v>228181.26</v>
      </c>
      <c r="G14" s="205">
        <f t="shared" si="2"/>
        <v>1696846.5</v>
      </c>
    </row>
    <row r="15" spans="1:7" x14ac:dyDescent="0.25">
      <c r="A15" s="63" t="s">
        <v>598</v>
      </c>
      <c r="B15" s="204">
        <v>1463491.76</v>
      </c>
      <c r="C15" s="204">
        <v>-69504</v>
      </c>
      <c r="D15" s="205">
        <f t="shared" si="1"/>
        <v>1393987.76</v>
      </c>
      <c r="E15" s="204">
        <v>230684.73</v>
      </c>
      <c r="F15" s="204">
        <v>182726.17</v>
      </c>
      <c r="G15" s="205">
        <f t="shared" si="2"/>
        <v>1163303.03</v>
      </c>
    </row>
    <row r="16" spans="1:7" x14ac:dyDescent="0.25">
      <c r="A16" s="63" t="s">
        <v>599</v>
      </c>
      <c r="B16" s="204">
        <v>12585032.4</v>
      </c>
      <c r="C16" s="204">
        <v>1429415.47</v>
      </c>
      <c r="D16" s="205">
        <f t="shared" si="1"/>
        <v>14014447.870000001</v>
      </c>
      <c r="E16" s="204">
        <v>3082485.7599999998</v>
      </c>
      <c r="F16" s="204">
        <v>2400939.1</v>
      </c>
      <c r="G16" s="205">
        <f t="shared" si="2"/>
        <v>10931962.110000001</v>
      </c>
    </row>
    <row r="17" spans="1:7" x14ac:dyDescent="0.25">
      <c r="A17" s="63" t="s">
        <v>600</v>
      </c>
      <c r="B17" s="204">
        <v>810017.42</v>
      </c>
      <c r="C17" s="204">
        <v>1045758.21</v>
      </c>
      <c r="D17" s="205">
        <f t="shared" si="1"/>
        <v>1855775.63</v>
      </c>
      <c r="E17" s="204">
        <v>361163.3</v>
      </c>
      <c r="F17" s="204">
        <v>156553.19</v>
      </c>
      <c r="G17" s="205">
        <f t="shared" si="2"/>
        <v>1494612.3299999998</v>
      </c>
    </row>
    <row r="18" spans="1:7" x14ac:dyDescent="0.25">
      <c r="A18" s="63" t="s">
        <v>601</v>
      </c>
      <c r="B18" s="204">
        <v>2116380.6</v>
      </c>
      <c r="C18" s="204">
        <v>1933040</v>
      </c>
      <c r="D18" s="205">
        <f t="shared" si="1"/>
        <v>4049420.6</v>
      </c>
      <c r="E18" s="204">
        <v>1586568.69</v>
      </c>
      <c r="F18" s="204">
        <v>1303406.42</v>
      </c>
      <c r="G18" s="205">
        <f t="shared" si="2"/>
        <v>2462851.91</v>
      </c>
    </row>
    <row r="19" spans="1:7" x14ac:dyDescent="0.25">
      <c r="A19" s="63" t="s">
        <v>602</v>
      </c>
      <c r="B19" s="204">
        <v>1331918.9099999999</v>
      </c>
      <c r="C19" s="204">
        <v>2355477.65</v>
      </c>
      <c r="D19" s="205">
        <f t="shared" si="1"/>
        <v>3687396.5599999996</v>
      </c>
      <c r="E19" s="204">
        <v>1433088.47</v>
      </c>
      <c r="F19" s="204">
        <v>697277</v>
      </c>
      <c r="G19" s="205">
        <f t="shared" si="2"/>
        <v>2254308.09</v>
      </c>
    </row>
    <row r="20" spans="1:7" x14ac:dyDescent="0.25">
      <c r="A20" s="63" t="s">
        <v>603</v>
      </c>
      <c r="B20" s="204">
        <v>543915.23</v>
      </c>
      <c r="C20" s="204">
        <v>66444</v>
      </c>
      <c r="D20" s="205">
        <f t="shared" si="1"/>
        <v>610359.23</v>
      </c>
      <c r="E20" s="204">
        <v>130354.93</v>
      </c>
      <c r="F20" s="204">
        <v>109377</v>
      </c>
      <c r="G20" s="205">
        <f t="shared" si="2"/>
        <v>480004.3</v>
      </c>
    </row>
    <row r="21" spans="1:7" x14ac:dyDescent="0.25">
      <c r="A21" s="31" t="s">
        <v>154</v>
      </c>
      <c r="B21" s="49"/>
      <c r="C21" s="49"/>
      <c r="D21" s="49"/>
      <c r="E21" s="49"/>
      <c r="F21" s="49"/>
      <c r="G21" s="49"/>
    </row>
    <row r="22" spans="1:7" x14ac:dyDescent="0.25">
      <c r="A22" s="3" t="s">
        <v>398</v>
      </c>
      <c r="B22" s="4">
        <f>SUM(B23:B30)</f>
        <v>0</v>
      </c>
      <c r="C22" s="4">
        <f t="shared" ref="C22:G22" si="3">SUM(C23:C30)</f>
        <v>0</v>
      </c>
      <c r="D22" s="4">
        <f t="shared" si="3"/>
        <v>0</v>
      </c>
      <c r="E22" s="4">
        <f t="shared" si="3"/>
        <v>0</v>
      </c>
      <c r="F22" s="4">
        <f t="shared" si="3"/>
        <v>0</v>
      </c>
      <c r="G22" s="4">
        <f t="shared" si="3"/>
        <v>0</v>
      </c>
    </row>
    <row r="23" spans="1:7" x14ac:dyDescent="0.25">
      <c r="A23" s="63" t="s">
        <v>390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391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393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394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63" t="s">
        <v>395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63" t="s">
        <v>396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63" t="s">
        <v>397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</row>
    <row r="31" spans="1:7" x14ac:dyDescent="0.25">
      <c r="A31" s="31" t="s">
        <v>154</v>
      </c>
      <c r="B31" s="49"/>
      <c r="C31" s="49"/>
      <c r="D31" s="49"/>
      <c r="E31" s="49"/>
      <c r="F31" s="49"/>
      <c r="G31" s="49"/>
    </row>
    <row r="32" spans="1:7" x14ac:dyDescent="0.25">
      <c r="A32" s="3" t="s">
        <v>386</v>
      </c>
      <c r="B32" s="4">
        <f>SUM(B22,B9)</f>
        <v>49980729.699999996</v>
      </c>
      <c r="C32" s="4">
        <f t="shared" ref="C32:G32" si="4">SUM(C22,C9)</f>
        <v>49553922.819999993</v>
      </c>
      <c r="D32" s="4">
        <f t="shared" si="4"/>
        <v>99534652.519999996</v>
      </c>
      <c r="E32" s="4">
        <f t="shared" si="4"/>
        <v>19153470.690000001</v>
      </c>
      <c r="F32" s="4">
        <f t="shared" si="4"/>
        <v>10914172.369999999</v>
      </c>
      <c r="G32" s="4">
        <f t="shared" si="4"/>
        <v>80381181.829999998</v>
      </c>
    </row>
    <row r="33" spans="1:7" x14ac:dyDescent="0.25">
      <c r="A33" s="55"/>
      <c r="B33" s="55"/>
      <c r="C33" s="55"/>
      <c r="D33" s="55"/>
      <c r="E33" s="55"/>
      <c r="F33" s="55"/>
      <c r="G3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1:G22 B31:G32 B9:G1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1:G3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B21" sqref="B2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6" t="s">
        <v>399</v>
      </c>
      <c r="B1" s="177"/>
      <c r="C1" s="177"/>
      <c r="D1" s="177"/>
      <c r="E1" s="177"/>
      <c r="F1" s="177"/>
      <c r="G1" s="177"/>
    </row>
    <row r="2" spans="1:7" x14ac:dyDescent="0.25">
      <c r="A2" s="110" t="str">
        <f>'Formato 1'!A2</f>
        <v>COMITÉ MUNICIPAL DE AGUA POTABLE Y ALCANTARILLADO DE APASEO EL GRANDE,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400</v>
      </c>
      <c r="B3" s="114"/>
      <c r="C3" s="114"/>
      <c r="D3" s="114"/>
      <c r="E3" s="114"/>
      <c r="F3" s="114"/>
      <c r="G3" s="115"/>
    </row>
    <row r="4" spans="1:7" x14ac:dyDescent="0.25">
      <c r="A4" s="113" t="s">
        <v>401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5" t="s">
        <v>7</v>
      </c>
      <c r="B7" s="173" t="s">
        <v>305</v>
      </c>
      <c r="C7" s="174"/>
      <c r="D7" s="174"/>
      <c r="E7" s="174"/>
      <c r="F7" s="175"/>
      <c r="G7" s="169" t="s">
        <v>402</v>
      </c>
    </row>
    <row r="8" spans="1:7" ht="30" x14ac:dyDescent="0.25">
      <c r="A8" s="166"/>
      <c r="B8" s="25" t="s">
        <v>307</v>
      </c>
      <c r="C8" s="7" t="s">
        <v>403</v>
      </c>
      <c r="D8" s="25" t="s">
        <v>309</v>
      </c>
      <c r="E8" s="25" t="s">
        <v>193</v>
      </c>
      <c r="F8" s="32" t="s">
        <v>210</v>
      </c>
      <c r="G8" s="168"/>
    </row>
    <row r="9" spans="1:7" ht="16.5" customHeight="1" x14ac:dyDescent="0.25">
      <c r="A9" s="26" t="s">
        <v>404</v>
      </c>
      <c r="B9" s="30">
        <f>SUM(B10,B19,B27,B37)</f>
        <v>49980729.700000003</v>
      </c>
      <c r="C9" s="30">
        <f t="shared" ref="C9:G9" si="0">SUM(C10,C19,C27,C37)</f>
        <v>49553922.82</v>
      </c>
      <c r="D9" s="30">
        <f t="shared" si="0"/>
        <v>99534652.520000011</v>
      </c>
      <c r="E9" s="30">
        <f t="shared" si="0"/>
        <v>19153470.690000001</v>
      </c>
      <c r="F9" s="30">
        <f t="shared" si="0"/>
        <v>10914172.369999999</v>
      </c>
      <c r="G9" s="30">
        <f t="shared" si="0"/>
        <v>80381181.830000013</v>
      </c>
    </row>
    <row r="10" spans="1:7" ht="15" customHeight="1" x14ac:dyDescent="0.25">
      <c r="A10" s="58" t="s">
        <v>405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411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414</v>
      </c>
      <c r="B19" s="47">
        <f>SUM(B20:B26)</f>
        <v>49980729.700000003</v>
      </c>
      <c r="C19" s="47">
        <f t="shared" ref="C19:G19" si="2">SUM(C20:C26)</f>
        <v>49553922.82</v>
      </c>
      <c r="D19" s="47">
        <f t="shared" si="2"/>
        <v>99534652.520000011</v>
      </c>
      <c r="E19" s="47">
        <f t="shared" si="2"/>
        <v>19153470.690000001</v>
      </c>
      <c r="F19" s="47">
        <f t="shared" si="2"/>
        <v>10914172.369999999</v>
      </c>
      <c r="G19" s="47">
        <f t="shared" si="2"/>
        <v>80381181.830000013</v>
      </c>
    </row>
    <row r="20" spans="1:7" x14ac:dyDescent="0.25">
      <c r="A20" s="77" t="s">
        <v>415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416</v>
      </c>
      <c r="B21" s="47">
        <v>49980729.700000003</v>
      </c>
      <c r="C21" s="47">
        <v>49553922.82</v>
      </c>
      <c r="D21" s="47">
        <v>99534652.520000011</v>
      </c>
      <c r="E21" s="47">
        <v>19153470.690000001</v>
      </c>
      <c r="F21" s="47">
        <v>10914172.369999999</v>
      </c>
      <c r="G21" s="47">
        <v>80381181.830000013</v>
      </c>
    </row>
    <row r="22" spans="1:7" x14ac:dyDescent="0.25">
      <c r="A22" s="77" t="s">
        <v>417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422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423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429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430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432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435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436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437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405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406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414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415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420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422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425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426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427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428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430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431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432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433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434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435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436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386</v>
      </c>
      <c r="B77" s="4">
        <f>B43+B9</f>
        <v>49980729.700000003</v>
      </c>
      <c r="C77" s="4">
        <f t="shared" ref="C77:G77" si="10">C43+C9</f>
        <v>49553922.82</v>
      </c>
      <c r="D77" s="4">
        <f t="shared" si="10"/>
        <v>99534652.520000011</v>
      </c>
      <c r="E77" s="4">
        <f t="shared" si="10"/>
        <v>19153470.690000001</v>
      </c>
      <c r="F77" s="4">
        <f t="shared" si="10"/>
        <v>10914172.369999999</v>
      </c>
      <c r="G77" s="4">
        <f t="shared" si="10"/>
        <v>80381181.830000013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20:G26 C28:G36 C43:G52 C54:G60 C62:G70 C9:G18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7 B19:G20 B2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B1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0" t="s">
        <v>438</v>
      </c>
      <c r="B1" s="162"/>
      <c r="C1" s="162"/>
      <c r="D1" s="162"/>
      <c r="E1" s="162"/>
      <c r="F1" s="162"/>
      <c r="G1" s="163"/>
    </row>
    <row r="2" spans="1:7" x14ac:dyDescent="0.25">
      <c r="A2" s="110" t="str">
        <f>'Formato 1'!A2</f>
        <v>COMITÉ MUNICIPAL DE AGUA POTABLE Y ALCANTARILLADO DE APASEO EL GRANDE, GTO</v>
      </c>
      <c r="B2" s="111"/>
      <c r="C2" s="111"/>
      <c r="D2" s="111"/>
      <c r="E2" s="111"/>
      <c r="F2" s="111"/>
      <c r="G2" s="112"/>
    </row>
    <row r="3" spans="1:7" x14ac:dyDescent="0.25">
      <c r="A3" s="113" t="s">
        <v>303</v>
      </c>
      <c r="B3" s="114"/>
      <c r="C3" s="114"/>
      <c r="D3" s="114"/>
      <c r="E3" s="114"/>
      <c r="F3" s="114"/>
      <c r="G3" s="115"/>
    </row>
    <row r="4" spans="1:7" x14ac:dyDescent="0.25">
      <c r="A4" s="113" t="s">
        <v>439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5" t="s">
        <v>440</v>
      </c>
      <c r="B7" s="168" t="s">
        <v>305</v>
      </c>
      <c r="C7" s="168"/>
      <c r="D7" s="168"/>
      <c r="E7" s="168"/>
      <c r="F7" s="168"/>
      <c r="G7" s="168" t="s">
        <v>306</v>
      </c>
    </row>
    <row r="8" spans="1:7" ht="30" x14ac:dyDescent="0.25">
      <c r="A8" s="166"/>
      <c r="B8" s="7" t="s">
        <v>307</v>
      </c>
      <c r="C8" s="33" t="s">
        <v>403</v>
      </c>
      <c r="D8" s="33" t="s">
        <v>238</v>
      </c>
      <c r="E8" s="33" t="s">
        <v>193</v>
      </c>
      <c r="F8" s="33" t="s">
        <v>210</v>
      </c>
      <c r="G8" s="178"/>
    </row>
    <row r="9" spans="1:7" ht="15.75" customHeight="1" x14ac:dyDescent="0.25">
      <c r="A9" s="26" t="s">
        <v>441</v>
      </c>
      <c r="B9" s="119">
        <f>SUM(B10,B11,B12,B15,B16,B19)</f>
        <v>28569201.859999999</v>
      </c>
      <c r="C9" s="119">
        <f t="shared" ref="C9:G9" si="0">SUM(C10,C11,C12,C15,C16,C19)</f>
        <v>2849425.21</v>
      </c>
      <c r="D9" s="119">
        <f t="shared" si="0"/>
        <v>31418627.07</v>
      </c>
      <c r="E9" s="119">
        <f t="shared" si="0"/>
        <v>6892647.0899999999</v>
      </c>
      <c r="F9" s="119">
        <f t="shared" si="0"/>
        <v>5766143.8700000001</v>
      </c>
      <c r="G9" s="119">
        <f t="shared" si="0"/>
        <v>24525979.98</v>
      </c>
    </row>
    <row r="10" spans="1:7" x14ac:dyDescent="0.25">
      <c r="A10" s="58" t="s">
        <v>442</v>
      </c>
      <c r="B10" s="206">
        <v>28569201.859999999</v>
      </c>
      <c r="C10" s="206">
        <v>2849425.21</v>
      </c>
      <c r="D10" s="207">
        <f>B10+C10</f>
        <v>31418627.07</v>
      </c>
      <c r="E10" s="206">
        <v>6892647.0899999999</v>
      </c>
      <c r="F10" s="206">
        <v>5766143.8700000001</v>
      </c>
      <c r="G10" s="207">
        <f>D10-E10</f>
        <v>24525979.98</v>
      </c>
    </row>
    <row r="11" spans="1:7" ht="15.75" customHeight="1" x14ac:dyDescent="0.25">
      <c r="A11" s="58" t="s">
        <v>443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444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445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446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447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448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449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452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442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444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448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449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450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451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453</v>
      </c>
      <c r="B33" s="119">
        <f>B21+B9</f>
        <v>28569201.859999999</v>
      </c>
      <c r="C33" s="119">
        <f t="shared" ref="C33:G33" si="8">C21+C9</f>
        <v>2849425.21</v>
      </c>
      <c r="D33" s="119">
        <f t="shared" si="8"/>
        <v>31418627.07</v>
      </c>
      <c r="E33" s="119">
        <f t="shared" si="8"/>
        <v>6892647.0899999999</v>
      </c>
      <c r="F33" s="119">
        <f t="shared" si="8"/>
        <v>5766143.8700000001</v>
      </c>
      <c r="G33" s="119">
        <f t="shared" si="8"/>
        <v>24525979.98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CP. Miguel Ramirez MedinA</cp:lastModifiedBy>
  <cp:revision/>
  <dcterms:created xsi:type="dcterms:W3CDTF">2023-03-16T22:14:51Z</dcterms:created>
  <dcterms:modified xsi:type="dcterms:W3CDTF">2025-05-16T23:10:05Z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