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824328F6-CC6B-41E9-80A2-EC39848A98C1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7" l="1"/>
  <c r="C18" i="7"/>
  <c r="D18" i="7"/>
  <c r="E18" i="7"/>
  <c r="F18" i="7"/>
  <c r="C25" i="2"/>
  <c r="B25" i="2"/>
  <c r="B17" i="2"/>
  <c r="B47" i="2" s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C9" i="9" l="1"/>
  <c r="E29" i="8"/>
  <c r="C9" i="7"/>
  <c r="G28" i="7"/>
  <c r="E79" i="2"/>
  <c r="F81" i="2"/>
  <c r="E81" i="2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C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17" i="2"/>
  <c r="C9" i="2"/>
  <c r="B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<sst xmlns="http://schemas.openxmlformats.org/spreadsheetml/2006/main" count="1025" uniqueCount="603">
  <si>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</si>
  <si>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</si>
  <si>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</si>
  <si>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</si>
  <si>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</si>
  <si>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</si>
  <si>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</si>
  <si>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</si>
  <si>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</si>
  <si>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</si>
  <si>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</si>
  <si>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</si>
  <si>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</si>
  <si>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</si>
  <si>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</si>
  <si>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</si>
  <si>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</si>
  <si>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</si>
  <si>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</si>
  <si>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</si>
  <si>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</si>
  <si>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</si>
  <si>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</si>
  <si>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</si>
  <si>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</si>
  <si>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</si>
  <si>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</si>
  <si>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</si>
  <si>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</si>
  <si>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</si>
  <si>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</si>
  <si>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</si>
  <si>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</si>
  <si>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</si>
  <si>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</si>
  <si>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</si>
  <si>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</si>
  <si>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</si>
  <si>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</si>
  <si>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</si>
  <si>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</si>
  <si>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</si>
  <si>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</si>
  <si>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</si>
  <si>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</si>
  <si>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</si>
  <si>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</si>
  <si>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</si>
  <si>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</si>
  <si>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</si>
  <si>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</si>
  <si>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</si>
  <si>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</si>
  <si>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</si>
  <si>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</si>
  <si>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</si>
  <si>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</si>
  <si>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</si>
  <si>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</si>
  <si>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</si>
  <si>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</si>
  <si>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</si>
  <si>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</si>
  <si>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</si>
  <si>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</si>
  <si>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</si>
  <si>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</si>
  <si>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</si>
  <si>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</si>
  <si>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</si>
  <si>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</si>
  <si>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</si>
  <si>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</si>
  <si>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</si>
  <si>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</si>
  <si>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</si>
  <si>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</si>
  <si>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</si>
  <si>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</si>
  <si>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</si>
  <si>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</si>
  <si>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</si>
  <si>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</si>
  <si>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</si>
  <si>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</si>
  <si>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</si>
  <si>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</si>
  <si>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</si>
  <si>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</si>
  <si>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</si>
  <si>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</si>
  <si>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</si>
  <si>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</si>
  <si>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</si>
  <si>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</si>
  <si>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</si>
  <si>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</si>
  <si>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</si>
  <si>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</si>
  <si>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</si>
  <si>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</si>
  <si>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</si>
  <si>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</si>
  <si>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</si>
  <si>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</si>
  <si>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</si>
  <si>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</si>
  <si>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</si>
  <si>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</si>
  <si>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</si>
  <si>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</si>
  <si>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</si>
  <si>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</si>
  <si>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</si>
  <si>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</si>
  <si>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</si>
  <si>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</si>
  <si>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</si>
  <si>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</si>
  <si>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</si>
  <si>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</si>
  <si>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</si>
  <si>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</si>
  <si>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</si>
  <si>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</si>
  <si>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</si>
  <si>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</si>
  <si>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</si>
  <si>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</si>
  <si>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</si>
  <si>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</si>
  <si>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</si>
  <si>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</si>
  <si>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</si>
  <si>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</si>
  <si>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</si>
  <si>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</si>
  <si>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</si>
  <si>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</si>
  <si>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</si>
  <si>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</si>
  <si>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</si>
  <si>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</si>
  <si>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</si>
  <si>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</si>
  <si>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</si>
  <si>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</si>
  <si>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</si>
  <si>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</si>
  <si>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</si>
  <si>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</si>
  <si>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</si>
  <si>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</si>
  <si>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</si>
  <si>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</si>
  <si>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</si>
  <si>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</si>
  <si>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</si>
  <si>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</si>
  <si>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</si>
  <si>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</si>
  <si>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</si>
  <si>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</si>
  <si>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</si>
  <si>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</si>
  <si>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</si>
  <si>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</si>
  <si>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</si>
  <si>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</si>
  <si>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</si>
  <si>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</si>
  <si>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</si>
  <si>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</si>
  <si>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</si>
  <si>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</si>
  <si>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</si>
  <si>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</si>
  <si>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</si>
  <si>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</si>
  <si>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</si>
  <si>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</si>
  <si>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</si>
  <si>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</si>
  <si>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</si>
  <si>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</si>
  <si>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</si>
  <si>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</si>
  <si>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</si>
  <si>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</si>
  <si>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</si>
  <si>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</si>
  <si>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</si>
  <si>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</si>
  <si>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</si>
  <si>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</si>
  <si>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</si>
  <si>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</si>
  <si>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</si>
  <si>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</si>
  <si>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</si>
  <si>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</si>
  <si>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</si>
  <si>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</si>
  <si>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</si>
  <si>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</si>
  <si>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</si>
  <si>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</si>
  <si>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</si>
  <si>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</si>
  <si>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</si>
  <si>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</si>
  <si>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</si>
  <si>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</si>
  <si>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</si>
  <si>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</si>
  <si>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</si>
  <si>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</si>
  <si>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</si>
  <si>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</si>
  <si>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</si>
  <si>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</si>
  <si>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</si>
  <si>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</si>
  <si>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</si>
  <si>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</si>
  <si>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</si>
  <si>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</si>
  <si>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</si>
  <si>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</si>
  <si>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</si>
  <si>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</si>
  <si>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</si>
  <si>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</si>
  <si>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</si>
  <si>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</si>
  <si>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</si>
  <si>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</si>
  <si>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</si>
  <si>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</si>
  <si>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</si>
  <si>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</si>
  <si>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</si>
  <si>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</si>
  <si>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</si>
  <si>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</si>
  <si>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</si>
  <si>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</si>
  <si>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</si>
  <si>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</si>
  <si>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</si>
  <si>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</si>
  <si>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</si>
  <si>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</si>
  <si>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</si>
  <si>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</si>
  <si>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</si>
  <si>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</si>
  <si>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</si>
  <si>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</si>
  <si>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</si>
  <si>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</si>
  <si>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</si>
  <si>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</si>
  <si>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</si>
  <si>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</si>
  <si>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</si>
  <si>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</si>
  <si>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</si>
  <si>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</si>
  <si>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</si>
  <si>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</si>
  <si>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</si>
  <si>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</si>
  <si>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</si>
  <si>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</si>
  <si>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</si>
  <si>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</si>
  <si>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</si>
  <si>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</si>
  <si>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</si>
  <si>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</si>
  <si>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</si>
  <si>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</si>
  <si>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</si>
  <si>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</si>
  <si>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</si>
  <si>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</si>
  <si>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</si>
  <si>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</si>
  <si>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</si>
  <si>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</si>
  <si>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</si>
  <si>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</si>
  <si>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</si>
  <si>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</si>
  <si>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</si>
  <si>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</si>
  <si>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</si>
  <si>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</si>
  <si>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</si>
  <si>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</si>
  <si>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</si>
  <si>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</si>
  <si>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</si>
  <si>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</si>
  <si>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</si>
  <si>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</si>
  <si>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</si>
  <si>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</si>
  <si>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</si>
  <si>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</si>
  <si>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</si>
  <si>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</si>
  <si>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</si>
  <si>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</si>
  <si>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</si>
  <si>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</si>
  <si>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</si>
  <si>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</si>
  <si>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</si>
  <si>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</si>
  <si>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</si>
  <si>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</si>
  <si>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</si>
  <si>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</si>
  <si>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</si>
  <si>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</si>
  <si>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</si>
  <si>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</si>
  <si>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</si>
  <si>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</si>
  <si>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</si>
  <si>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</si>
  <si>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</si>
  <si>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</si>
  <si>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</si>
  <si>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</si>
  <si>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</si>
  <si>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</si>
  <si>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</si>
  <si>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</si>
  <si>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</si>
  <si>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</si>
  <si>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</si>
  <si>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</si>
  <si>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</si>
  <si>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</si>
  <si>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</si>
  <si>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</si>
  <si>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</si>
  <si>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</si>
  <si>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</si>
  <si>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</si>
  <si>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</si>
  <si>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</si>
  <si>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</si>
  <si>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</si>
  <si>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</si>
  <si>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</si>
  <si>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</si>
  <si>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</si>
  <si>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</si>
  <si>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</si>
  <si>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</si>
  <si>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</si>
  <si>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</si>
  <si>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</si>
  <si>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</si>
  <si>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</si>
  <si>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</si>
  <si>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</si>
  <si>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</si>
  <si>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</si>
  <si>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</si>
  <si>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</si>
  <si>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</si>
  <si>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</si>
  <si>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</si>
  <si>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</si>
  <si>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</si>
  <si>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</si>
  <si>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</si>
  <si>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</si>
  <si>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</si>
  <si>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</si>
  <si>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</si>
  <si>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</si>
  <si>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</si>
  <si>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</si>
  <si>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</si>
  <si>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</si>
  <si>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</si>
  <si>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</si>
  <si>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</si>
  <si>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</si>
  <si>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</si>
  <si>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</si>
  <si>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</si>
  <si>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</si>
  <si>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</si>
  <si>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</si>
  <si>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</si>
  <si>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</si>
  <si>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</si>
  <si>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</si>
  <si>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</si>
  <si>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</si>
  <si>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</si>
  <si>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</si>
  <si>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</si>
  <si>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</si>
  <si>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</si>
  <si>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</si>
  <si>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</si>
  <si>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</si>
  <si>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</si>
  <si>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</si>
  <si>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</si>
  <si>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</si>
  <si>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</si>
  <si>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</si>
  <si>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</si>
  <si>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</si>
  <si>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</si>
  <si>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</si>
  <si>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</si>
  <si>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</si>
  <si>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</si>
  <si>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</si>
  <si>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</si>
  <si>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</si>
  <si>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</si>
  <si>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</si>
  <si>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</si>
  <si>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</si>
  <si>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</si>
  <si>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</si>
  <si>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</si>
  <si>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</si>
  <si>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</si>
  <si>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</si>
  <si>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</si>
  <si>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</si>
  <si>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</si>
  <si>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</si>
  <si>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</si>
  <si>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</si>
  <si>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</si>
  <si>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</si>
  <si>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</si>
  <si>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</si>
  <si>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</si>
  <si>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</si>
  <si>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</si>
  <si>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</si>
  <si>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</si>
  <si>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</si>
  <si>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</si>
  <si>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</si>
  <si>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</si>
  <si>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</si>
  <si>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</si>
  <si>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</si>
  <si>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</si>
  <si>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</si>
  <si>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</si>
  <si>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</si>
  <si>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</si>
  <si>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</si>
  <si>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</si>
  <si>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</si>
  <si>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</si>
  <si>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</si>
  <si>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</si>
  <si>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</si>
  <si>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</si>
  <si>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</si>
  <si>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</si>
  <si>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</si>
  <si>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</si>
  <si>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</si>
  <si>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</si>
  <si>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</si>
  <si>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</si>
  <si>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</si>
  <si>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</si>
  <si>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</si>
  <si>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</si>
  <si>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</si>
  <si>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</si>
  <si>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</si>
  <si>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</si>
  <si>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</si>
  <si>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</si>
  <si>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</si>
  <si>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</si>
  <si>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</si>
  <si>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</si>
  <si>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</si>
  <si>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</si>
  <si>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</si>
  <si>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</si>
  <si>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</si>
  <si>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</si>
  <si>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</si>
  <si>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</si>
  <si>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</si>
  <si>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</si>
  <si>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</si>
  <si>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</si>
  <si>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</si>
  <si>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</si>
  <si>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</si>
  <si>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</si>
  <si>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</si>
  <si>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</si>
  <si>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</si>
  <si>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</si>
  <si>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</si>
  <si>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</si>
  <si>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</si>
  <si>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</si>
  <si>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</si>
  <si>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</si>
  <si>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</si>
  <si>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</si>
  <si>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</si>
  <si>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</si>
  <si>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</si>
  <si>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</si>
  <si>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</si>
  <si>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</si>
  <si>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</si>
  <si>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</si>
  <si>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</si>
  <si>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</si>
  <si>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</si>
  <si>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</si>
  <si>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</si>
  <si>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</si>
  <si>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</si>
  <si>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</si>
  <si>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</si>
  <si>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</si>
  <si>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</si>
  <si>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</si>
  <si>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</si>
  <si>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</si>
  <si>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</si>
  <si>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</si>
  <si>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</si>
  <si>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</si>
  <si>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</si>
  <si>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</si>
  <si>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</si>
  <si>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</si>
  <si>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</si>
  <si>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</si>
  <si>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</si>
  <si>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</si>
  <si>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</si>
  <si>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</si>
  <si>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</si>
  <si>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</si>
  <si>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</si>
  <si>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</si>
  <si>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</si>
  <si>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</si>
  <si>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</si>
  <si>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</si>
  <si>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</si>
  <si>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</si>
  <si>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</si>
  <si>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</si>
  <si>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</si>
  <si>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</si>
  <si>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</si>
  <si>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</si>
  <si>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</si>
  <si>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</si>
  <si>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</si>
  <si>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</si>
  <si>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</si>
  <si>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</si>
  <si>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</si>
  <si>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</si>
  <si>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</si>
  <si>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</si>
  <si>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</si>
  <si>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</si>
  <si>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</si>
  <si>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</si>
  <si>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</si>
  <si>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</si>
  <si>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</si>
  <si>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</si>
  <si>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</si>
  <si>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</si>
  <si>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</si>
  <si>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</si>
  <si>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Comité Municipal de Agua Potable y Alcantarillado de Apaseo el Grande, Gto.</t>
  </si>
  <si>
    <t>Al 31 de Diciembre de 2023 y al 30 de Junio de 2024 (b)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</si>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</sst>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C7EE3FF6-1116-4FC0-A0BE-8C297CB51926}"/>
    <cellStyle name="Normal" xfId="0" builtinId="0"/>
    <cellStyle name="Normal 2" xfId="3" xr:uid="{89472E89-97AA-4EA8-B655-75A81CD8B415}"/>
    <cellStyle name="Normal 2 2" xfId="2" xr:uid="{EE78EA45-3A49-4CE2-BD84-81B4D99659E3}"/>
    <cellStyle name="Normal 3 2" xfId="6" xr:uid="{75605C15-1034-44CE-9808-68F38BC1CF72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J26" sqref="J2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44609522.57</v>
      </c>
      <c r="C9" s="47">
        <f>SUM(C10:C16)</f>
        <v>36529387.950000003</v>
      </c>
      <c r="D9" s="46" t="s">
        <v>10</v>
      </c>
      <c r="E9" s="47">
        <f>SUM(E10:E18)</f>
        <v>3961473.3</v>
      </c>
      <c r="F9" s="47">
        <f>SUM(F10:F18)</f>
        <v>1176771.98</v>
      </c>
    </row>
    <row r="10" spans="1:6" x14ac:dyDescent="0.25">
      <c r="A10" s="48" t="s">
        <v>11</v>
      </c>
      <c r="B10" s="160">
        <v>0</v>
      </c>
      <c r="C10" s="160">
        <v>0</v>
      </c>
      <c r="D10" s="48" t="s">
        <v>12</v>
      </c>
      <c r="E10" s="160">
        <v>0</v>
      </c>
      <c r="F10" s="160">
        <v>0</v>
      </c>
    </row>
    <row r="11" spans="1:6" x14ac:dyDescent="0.25">
      <c r="A11" s="48" t="s">
        <v>13</v>
      </c>
      <c r="B11" s="160">
        <v>677560.36</v>
      </c>
      <c r="C11" s="160">
        <v>334064.74</v>
      </c>
      <c r="D11" s="48" t="s">
        <v>14</v>
      </c>
      <c r="E11" s="160">
        <v>2855575.23</v>
      </c>
      <c r="F11" s="160">
        <v>88853.29</v>
      </c>
    </row>
    <row r="12" spans="1:6" x14ac:dyDescent="0.25">
      <c r="A12" s="48" t="s">
        <v>15</v>
      </c>
      <c r="B12" s="160">
        <v>0</v>
      </c>
      <c r="C12" s="160">
        <v>0</v>
      </c>
      <c r="D12" s="48" t="s">
        <v>16</v>
      </c>
      <c r="E12" s="160">
        <v>0</v>
      </c>
      <c r="F12" s="160">
        <v>0</v>
      </c>
    </row>
    <row r="13" spans="1:6" x14ac:dyDescent="0.25">
      <c r="A13" s="48" t="s">
        <v>17</v>
      </c>
      <c r="B13" s="160">
        <v>43931962.210000001</v>
      </c>
      <c r="C13" s="160">
        <v>36195323.210000001</v>
      </c>
      <c r="D13" s="48" t="s">
        <v>18</v>
      </c>
      <c r="E13" s="160">
        <v>0</v>
      </c>
      <c r="F13" s="160">
        <v>0</v>
      </c>
    </row>
    <row r="14" spans="1:6" x14ac:dyDescent="0.25">
      <c r="A14" s="48" t="s">
        <v>19</v>
      </c>
      <c r="B14" s="160">
        <v>0</v>
      </c>
      <c r="C14" s="160">
        <v>0</v>
      </c>
      <c r="D14" s="48" t="s">
        <v>20</v>
      </c>
      <c r="E14" s="160">
        <v>0</v>
      </c>
      <c r="F14" s="160">
        <v>0</v>
      </c>
    </row>
    <row r="15" spans="1:6" x14ac:dyDescent="0.25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160">
        <v>0</v>
      </c>
      <c r="C16" s="160">
        <v>0</v>
      </c>
      <c r="D16" s="48" t="s">
        <v>24</v>
      </c>
      <c r="E16" s="160">
        <v>359609.34</v>
      </c>
      <c r="F16" s="160">
        <v>450819.92</v>
      </c>
    </row>
    <row r="17" spans="1:6" x14ac:dyDescent="0.25">
      <c r="A17" s="46" t="s">
        <v>25</v>
      </c>
      <c r="B17" s="47">
        <f>SUM(B18:B24)</f>
        <v>8105430.21</v>
      </c>
      <c r="C17" s="47">
        <f>SUM(C18:C24)</f>
        <v>7361599.1699999999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60">
        <v>0</v>
      </c>
      <c r="C18" s="160">
        <v>0</v>
      </c>
      <c r="D18" s="48" t="s">
        <v>28</v>
      </c>
      <c r="E18" s="160">
        <v>746288.73</v>
      </c>
      <c r="F18" s="160">
        <v>637098.77</v>
      </c>
    </row>
    <row r="19" spans="1:6" x14ac:dyDescent="0.25">
      <c r="A19" s="48" t="s">
        <v>29</v>
      </c>
      <c r="B19" s="160">
        <v>1206.44</v>
      </c>
      <c r="C19" s="160">
        <v>1202.49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47557.49</v>
      </c>
      <c r="C20" s="160">
        <v>47557.49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60">
        <v>0</v>
      </c>
      <c r="C21" s="160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0">
        <v>33697.199999999997</v>
      </c>
      <c r="C22" s="160">
        <v>33697.199999999997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8022969.0800000001</v>
      </c>
      <c r="C24" s="160">
        <v>7279141.9900000002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160">
        <f>SUM(B26:B30)</f>
        <v>0</v>
      </c>
      <c r="C25" s="160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134664.67000000001</v>
      </c>
      <c r="C37" s="160">
        <v>92082.67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52849617.450000003</v>
      </c>
      <c r="C47" s="4">
        <f>C9+C17+C25+C31+C37+C38+C41</f>
        <v>43983069.790000007</v>
      </c>
      <c r="D47" s="2" t="s">
        <v>84</v>
      </c>
      <c r="E47" s="4">
        <f>E9+E19+E23+E26+E27+E31+E38+E42</f>
        <v>3961473.3</v>
      </c>
      <c r="F47" s="4">
        <f>F9+F19+F23+F26+F27+F31+F38+F42</f>
        <v>1176771.98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0">
        <v>0</v>
      </c>
      <c r="C50" s="160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160">
        <v>0</v>
      </c>
      <c r="C51" s="160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60">
        <v>51346130.289999999</v>
      </c>
      <c r="C52" s="160">
        <v>46289831.719999999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36589291.939999998</v>
      </c>
      <c r="C53" s="160">
        <v>35867260.210000001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2437668.54</v>
      </c>
      <c r="C54" s="160">
        <v>2437668.54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-25257940.059999999</v>
      </c>
      <c r="C55" s="160">
        <v>-25257940.059999999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60">
        <v>3102230.28</v>
      </c>
      <c r="C56" s="160">
        <v>3102230.28</v>
      </c>
      <c r="D56" s="45"/>
      <c r="E56" s="49"/>
      <c r="F56" s="49"/>
    </row>
    <row r="57" spans="1:6" x14ac:dyDescent="0.25">
      <c r="A57" s="46" t="s">
        <v>100</v>
      </c>
      <c r="B57" s="160">
        <v>0</v>
      </c>
      <c r="C57" s="160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60">
        <v>0</v>
      </c>
      <c r="C58" s="160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3961473.3</v>
      </c>
      <c r="F59" s="4">
        <f>F47+F57</f>
        <v>1176771.98</v>
      </c>
    </row>
    <row r="60" spans="1:6" x14ac:dyDescent="0.25">
      <c r="A60" s="3" t="s">
        <v>104</v>
      </c>
      <c r="B60" s="4">
        <f>SUM(B50:B58)</f>
        <v>68217380.989999995</v>
      </c>
      <c r="C60" s="4">
        <f>SUM(C50:C58)</f>
        <v>62439050.690000013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121066998.44</v>
      </c>
      <c r="C62" s="4">
        <f>SUM(C47+C60)</f>
        <v>106422120.48000002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942681.52</v>
      </c>
      <c r="F63" s="47">
        <f>SUM(F64:F66)</f>
        <v>942681.52</v>
      </c>
    </row>
    <row r="64" spans="1:6" x14ac:dyDescent="0.25">
      <c r="A64" s="45"/>
      <c r="B64" s="45"/>
      <c r="C64" s="45"/>
      <c r="D64" s="46" t="s">
        <v>108</v>
      </c>
      <c r="E64" s="160">
        <v>842981.52</v>
      </c>
      <c r="F64" s="160">
        <v>842981.52</v>
      </c>
    </row>
    <row r="65" spans="1:6" x14ac:dyDescent="0.25">
      <c r="A65" s="45"/>
      <c r="B65" s="45"/>
      <c r="C65" s="45"/>
      <c r="D65" s="50" t="s">
        <v>109</v>
      </c>
      <c r="E65" s="160">
        <v>99700</v>
      </c>
      <c r="F65" s="160">
        <v>99700</v>
      </c>
    </row>
    <row r="66" spans="1:6" x14ac:dyDescent="0.25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116162843.62</v>
      </c>
      <c r="F68" s="47">
        <f>SUM(F69:F73)</f>
        <v>104302666.98</v>
      </c>
    </row>
    <row r="69" spans="1:6" x14ac:dyDescent="0.25">
      <c r="A69" s="53"/>
      <c r="B69" s="45"/>
      <c r="C69" s="45"/>
      <c r="D69" s="46" t="s">
        <v>112</v>
      </c>
      <c r="E69" s="160">
        <v>11860176.640000001</v>
      </c>
      <c r="F69" s="160">
        <v>19758645.829999998</v>
      </c>
    </row>
    <row r="70" spans="1:6" x14ac:dyDescent="0.25">
      <c r="A70" s="53"/>
      <c r="B70" s="45"/>
      <c r="C70" s="45"/>
      <c r="D70" s="46" t="s">
        <v>113</v>
      </c>
      <c r="E70" s="160">
        <v>104302666.98</v>
      </c>
      <c r="F70" s="160">
        <v>84544021.150000006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117105525.14</v>
      </c>
      <c r="F79" s="4">
        <f>F63+F68+F75</f>
        <v>105245348.5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121066998.44</v>
      </c>
      <c r="F81" s="4">
        <f>F59+F79</f>
        <v>106422120.48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19:F45 B59:C62 B9:C9 E71:F81 B26:C36 B38:C49 E9:F9 E50:F63 E67:F68 B17:C1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C17 B26:C30 B38:C46 B59:C62 E19:F63 E67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4" sqref="B1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447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448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x14ac:dyDescent="0.25">
      <c r="A5" s="184" t="s">
        <v>449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47600694.939999998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376729.89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47223965.049999997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47600694.939999998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C12:G12 B15:G31 C14:G1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466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467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x14ac:dyDescent="0.25">
      <c r="A5" s="184" t="s">
        <v>449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47600694.939999998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171">
        <v>22518034.780000001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171">
        <v>5182692.32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171">
        <v>17046767.84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171">
        <v>1453200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171">
        <v>1400000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47600694.939999998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C8:G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5" sqref="F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482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483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66175656.200000003</v>
      </c>
      <c r="G6" s="119">
        <f t="shared" si="0"/>
        <v>57383029.090000004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47">
        <v>2583840.7799999998</v>
      </c>
      <c r="G11" s="47">
        <v>2416326.75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47">
        <v>0</v>
      </c>
      <c r="G12" s="47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47">
        <v>63591815.420000002</v>
      </c>
      <c r="G13" s="47">
        <v>54966702.340000004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66175656.200000003</v>
      </c>
      <c r="G30" s="119">
        <f t="shared" si="3"/>
        <v>57383029.090000004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4:G30 B11:E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D37" sqref="D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507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508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-29516054.550000001</v>
      </c>
      <c r="G6" s="119">
        <f t="shared" si="0"/>
        <v>-50190148.139999993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47">
        <v>-11517947.93</v>
      </c>
      <c r="G7" s="47">
        <v>-20627444.309999999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47">
        <v>-5256862.76</v>
      </c>
      <c r="G8" s="47">
        <v>-5943817.54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47">
        <v>-10829454.08</v>
      </c>
      <c r="G9" s="47">
        <v>-17446155.989999998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47">
        <v>0</v>
      </c>
      <c r="G10" s="47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47">
        <v>-1911789.78</v>
      </c>
      <c r="G11" s="47">
        <v>-1016431.73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47">
        <v>0</v>
      </c>
      <c r="G12" s="47">
        <v>-5156298.57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-29516054.550000001</v>
      </c>
      <c r="G28" s="119">
        <f t="shared" si="2"/>
        <v>-50190148.139999993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B7:E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511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5"/>
    </row>
    <row r="3" spans="1:6" x14ac:dyDescent="0.25">
      <c r="A3" s="190" t="s">
        <v>512</v>
      </c>
      <c r="B3" s="191"/>
      <c r="C3" s="191"/>
      <c r="D3" s="191"/>
      <c r="E3" s="191"/>
      <c r="F3" s="192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447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6" t="s">
        <v>450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451</v>
      </c>
      <c r="C7" s="197"/>
      <c r="D7" s="197"/>
      <c r="E7" s="197"/>
      <c r="F7" s="197"/>
      <c r="G7" s="19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466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00" t="s">
        <v>468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451</v>
      </c>
      <c r="C7" s="197"/>
      <c r="D7" s="197"/>
      <c r="E7" s="197"/>
      <c r="F7" s="197"/>
      <c r="G7" s="19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482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3" t="s">
        <v>450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505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506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507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6" t="s">
        <v>468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505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506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511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 xml:space="preserve"> Comité Municipal de Agua Potable y Alcantarillado de Apaseo el Grande,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122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1176771.98</v>
      </c>
      <c r="C18" s="108"/>
      <c r="D18" s="108"/>
      <c r="E18" s="108"/>
      <c r="F18" s="4">
        <v>3961473.3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1176771.98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3961473.3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151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162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183</v>
      </c>
      <c r="B1" s="173"/>
      <c r="C1" s="173"/>
      <c r="D1" s="174"/>
    </row>
    <row r="2" spans="1:4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47600694.939999998</v>
      </c>
      <c r="C8" s="14">
        <f>SUM(C9:C11)</f>
        <v>33549951.550000001</v>
      </c>
      <c r="D8" s="14">
        <f>SUM(D9:D11)</f>
        <v>33457439.68</v>
      </c>
    </row>
    <row r="9" spans="1:4" x14ac:dyDescent="0.25">
      <c r="A9" s="58" t="s">
        <v>189</v>
      </c>
      <c r="B9" s="161">
        <v>47600694.939999998</v>
      </c>
      <c r="C9" s="161">
        <v>33549951.550000001</v>
      </c>
      <c r="D9" s="161">
        <v>33457439.68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47600694.939999998</v>
      </c>
      <c r="C13" s="14">
        <f>C14+C15</f>
        <v>27510687.210000001</v>
      </c>
      <c r="D13" s="14">
        <f>D14+D15</f>
        <v>25048952.050000001</v>
      </c>
    </row>
    <row r="14" spans="1:4" x14ac:dyDescent="0.25">
      <c r="A14" s="58" t="s">
        <v>193</v>
      </c>
      <c r="B14" s="161">
        <v>47600694.939999998</v>
      </c>
      <c r="C14" s="161">
        <v>27510687.210000001</v>
      </c>
      <c r="D14" s="161">
        <v>25048952.050000001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6185978.9100000001</v>
      </c>
      <c r="D17" s="14">
        <f>D18+D19</f>
        <v>3761092.75</v>
      </c>
    </row>
    <row r="18" spans="1:4" x14ac:dyDescent="0.25">
      <c r="A18" s="58" t="s">
        <v>196</v>
      </c>
      <c r="B18" s="16">
        <v>0</v>
      </c>
      <c r="C18" s="161">
        <v>6185978.9100000001</v>
      </c>
      <c r="D18" s="161">
        <v>3761092.75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12225243.25</v>
      </c>
      <c r="D21" s="14">
        <f>D8-D13+D17</f>
        <v>12169580.379999999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12225243.25</v>
      </c>
      <c r="D23" s="14">
        <f>D21-D11</f>
        <v>12169580.379999999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6039264.3399999999</v>
      </c>
      <c r="D25" s="14">
        <f>D23-D17</f>
        <v>8408487.629999999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6039264.3399999999</v>
      </c>
      <c r="D33" s="4">
        <f>D25+D29</f>
        <v>8408487.629999999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47600694.939999998</v>
      </c>
      <c r="C48" s="96">
        <f>C9</f>
        <v>33549951.550000001</v>
      </c>
      <c r="D48" s="96">
        <f>D9</f>
        <v>33457439.68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47600694.939999998</v>
      </c>
      <c r="C53" s="47">
        <f>C14</f>
        <v>27510687.210000001</v>
      </c>
      <c r="D53" s="47">
        <f>D14</f>
        <v>25048952.050000001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6185978.9100000001</v>
      </c>
      <c r="D55" s="47">
        <f>D18</f>
        <v>3761092.75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12225243.25</v>
      </c>
      <c r="D57" s="4">
        <f>D48+D49-D53+D55</f>
        <v>12169580.379999999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12225243.25</v>
      </c>
      <c r="D59" s="4">
        <f>D57-D49</f>
        <v>12169580.379999999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I73" sqref="I7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224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6" t="s">
        <v>226</v>
      </c>
      <c r="B6" s="178" t="s">
        <v>227</v>
      </c>
      <c r="C6" s="178"/>
      <c r="D6" s="178"/>
      <c r="E6" s="178"/>
      <c r="F6" s="178"/>
      <c r="G6" s="178" t="s">
        <v>228</v>
      </c>
    </row>
    <row r="7" spans="1:7" ht="30" x14ac:dyDescent="0.25">
      <c r="A7" s="17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376729.89</v>
      </c>
      <c r="C13" s="47">
        <v>0</v>
      </c>
      <c r="D13" s="47">
        <v>376729.89</v>
      </c>
      <c r="E13" s="47">
        <v>2223288.35</v>
      </c>
      <c r="F13" s="47">
        <v>2223288.35</v>
      </c>
      <c r="G13" s="47">
        <f t="shared" si="0"/>
        <v>1846558.46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62">
        <v>47223965.049999997</v>
      </c>
      <c r="C15" s="47">
        <v>0</v>
      </c>
      <c r="D15" s="47">
        <v>47223965.049999997</v>
      </c>
      <c r="E15" s="47">
        <v>31326663.199999999</v>
      </c>
      <c r="F15" s="47">
        <v>31234151.329999998</v>
      </c>
      <c r="G15" s="47">
        <f t="shared" si="0"/>
        <v>-15989813.719999999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47600694.939999998</v>
      </c>
      <c r="C41" s="4">
        <f t="shared" si="7"/>
        <v>0</v>
      </c>
      <c r="D41" s="4">
        <f t="shared" si="7"/>
        <v>47600694.939999998</v>
      </c>
      <c r="E41" s="4">
        <f t="shared" si="7"/>
        <v>33549951.550000001</v>
      </c>
      <c r="F41" s="4">
        <f t="shared" si="7"/>
        <v>33457439.68</v>
      </c>
      <c r="G41" s="4">
        <f t="shared" si="7"/>
        <v>-14143255.259999998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47600694.939999998</v>
      </c>
      <c r="C70" s="4">
        <f t="shared" si="16"/>
        <v>0</v>
      </c>
      <c r="D70" s="4">
        <f t="shared" si="16"/>
        <v>47600694.939999998</v>
      </c>
      <c r="E70" s="4">
        <f t="shared" si="16"/>
        <v>33549951.550000001</v>
      </c>
      <c r="F70" s="4">
        <f t="shared" si="16"/>
        <v>33457439.68</v>
      </c>
      <c r="G70" s="4">
        <f t="shared" si="16"/>
        <v>-14143255.259999998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D164" sqref="D16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295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 xml:space="preserve"> Comité Municipal de Agua Potable y Alcantarillado de Apaseo el Grande,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9" t="s">
        <v>4</v>
      </c>
      <c r="B7" s="179" t="s">
        <v>298</v>
      </c>
      <c r="C7" s="179"/>
      <c r="D7" s="179"/>
      <c r="E7" s="179"/>
      <c r="F7" s="179"/>
      <c r="G7" s="180" t="s">
        <v>299</v>
      </c>
    </row>
    <row r="8" spans="1:7" ht="30" x14ac:dyDescent="0.25">
      <c r="A8" s="17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9"/>
    </row>
    <row r="9" spans="1:7" x14ac:dyDescent="0.25">
      <c r="A9" s="27" t="s">
        <v>304</v>
      </c>
      <c r="B9" s="83">
        <f t="shared" ref="B9:G9" si="0">SUM(B10,B18,B28,B38,B48,B58,B62,B71,B75)</f>
        <v>47600694.939999998</v>
      </c>
      <c r="C9" s="83">
        <f t="shared" si="0"/>
        <v>31187831.41</v>
      </c>
      <c r="D9" s="83">
        <f t="shared" si="0"/>
        <v>78788526.350000009</v>
      </c>
      <c r="E9" s="83">
        <f t="shared" si="0"/>
        <v>27510687.209999997</v>
      </c>
      <c r="F9" s="83">
        <f t="shared" si="0"/>
        <v>25048952.049999997</v>
      </c>
      <c r="G9" s="83">
        <f t="shared" si="0"/>
        <v>51277839.140000001</v>
      </c>
    </row>
    <row r="10" spans="1:7" x14ac:dyDescent="0.25">
      <c r="A10" s="84" t="s">
        <v>305</v>
      </c>
      <c r="B10" s="83">
        <f t="shared" ref="B10:G10" si="1">SUM(B11:B17)</f>
        <v>22518034.780000001</v>
      </c>
      <c r="C10" s="83">
        <f t="shared" si="1"/>
        <v>397000</v>
      </c>
      <c r="D10" s="83">
        <f t="shared" si="1"/>
        <v>22915034.780000001</v>
      </c>
      <c r="E10" s="83">
        <f t="shared" si="1"/>
        <v>9011953.6999999993</v>
      </c>
      <c r="F10" s="83">
        <f t="shared" si="1"/>
        <v>9011953.6999999993</v>
      </c>
      <c r="G10" s="83">
        <f t="shared" si="1"/>
        <v>13903081.08</v>
      </c>
    </row>
    <row r="11" spans="1:7" x14ac:dyDescent="0.25">
      <c r="A11" s="85" t="s">
        <v>306</v>
      </c>
      <c r="B11" s="164">
        <v>10920788.68</v>
      </c>
      <c r="C11" s="164">
        <v>0</v>
      </c>
      <c r="D11" s="163">
        <v>10920788.68</v>
      </c>
      <c r="E11" s="164">
        <v>4944442</v>
      </c>
      <c r="F11" s="164">
        <v>4944442</v>
      </c>
      <c r="G11" s="75">
        <f>D11-E11</f>
        <v>5976346.6799999997</v>
      </c>
    </row>
    <row r="12" spans="1:7" x14ac:dyDescent="0.25">
      <c r="A12" s="85" t="s">
        <v>307</v>
      </c>
      <c r="B12" s="164">
        <v>1167800</v>
      </c>
      <c r="C12" s="164">
        <v>340000</v>
      </c>
      <c r="D12" s="163">
        <v>1507800</v>
      </c>
      <c r="E12" s="164">
        <v>911989</v>
      </c>
      <c r="F12" s="164">
        <v>911989</v>
      </c>
      <c r="G12" s="75">
        <f t="shared" ref="G12:G17" si="2">D12-E12</f>
        <v>595811</v>
      </c>
    </row>
    <row r="13" spans="1:7" x14ac:dyDescent="0.25">
      <c r="A13" s="85" t="s">
        <v>308</v>
      </c>
      <c r="B13" s="164">
        <v>2715958.34</v>
      </c>
      <c r="C13" s="164">
        <v>57000</v>
      </c>
      <c r="D13" s="163">
        <v>2772958.34</v>
      </c>
      <c r="E13" s="164">
        <v>334712.94</v>
      </c>
      <c r="F13" s="164">
        <v>334712.94</v>
      </c>
      <c r="G13" s="75">
        <f t="shared" si="2"/>
        <v>2438245.4</v>
      </c>
    </row>
    <row r="14" spans="1:7" x14ac:dyDescent="0.25">
      <c r="A14" s="85" t="s">
        <v>309</v>
      </c>
      <c r="B14" s="164">
        <v>3070236.48</v>
      </c>
      <c r="C14" s="164">
        <v>0</v>
      </c>
      <c r="D14" s="163">
        <v>3070236.48</v>
      </c>
      <c r="E14" s="164">
        <v>1243786.5</v>
      </c>
      <c r="F14" s="164">
        <v>1243786.5</v>
      </c>
      <c r="G14" s="75">
        <f t="shared" si="2"/>
        <v>1826449.98</v>
      </c>
    </row>
    <row r="15" spans="1:7" x14ac:dyDescent="0.25">
      <c r="A15" s="85" t="s">
        <v>310</v>
      </c>
      <c r="B15" s="164">
        <v>1156400</v>
      </c>
      <c r="C15" s="164">
        <v>0</v>
      </c>
      <c r="D15" s="163">
        <v>1156400</v>
      </c>
      <c r="E15" s="164">
        <v>49985.26</v>
      </c>
      <c r="F15" s="164">
        <v>49985.26</v>
      </c>
      <c r="G15" s="75">
        <f t="shared" si="2"/>
        <v>1106414.74</v>
      </c>
    </row>
    <row r="16" spans="1:7" x14ac:dyDescent="0.25">
      <c r="A16" s="85" t="s">
        <v>311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75">
        <f t="shared" si="2"/>
        <v>0</v>
      </c>
    </row>
    <row r="17" spans="1:7" x14ac:dyDescent="0.25">
      <c r="A17" s="85" t="s">
        <v>312</v>
      </c>
      <c r="B17" s="164">
        <v>3486851.28</v>
      </c>
      <c r="C17" s="164">
        <v>0</v>
      </c>
      <c r="D17" s="163">
        <v>3486851.28</v>
      </c>
      <c r="E17" s="164">
        <v>1527038</v>
      </c>
      <c r="F17" s="164">
        <v>1527038</v>
      </c>
      <c r="G17" s="75">
        <f t="shared" si="2"/>
        <v>1959813.2799999998</v>
      </c>
    </row>
    <row r="18" spans="1:7" x14ac:dyDescent="0.25">
      <c r="A18" s="84" t="s">
        <v>313</v>
      </c>
      <c r="B18" s="83">
        <f t="shared" ref="B18:G18" si="3">SUM(B19:B27)</f>
        <v>5182692.32</v>
      </c>
      <c r="C18" s="83">
        <f t="shared" si="3"/>
        <v>7592031.0499999998</v>
      </c>
      <c r="D18" s="83">
        <f t="shared" si="3"/>
        <v>12774723.370000001</v>
      </c>
      <c r="E18" s="83">
        <f t="shared" si="3"/>
        <v>3532785.2199999997</v>
      </c>
      <c r="F18" s="83">
        <f t="shared" si="3"/>
        <v>3532785.2199999997</v>
      </c>
      <c r="G18" s="83">
        <f t="shared" si="3"/>
        <v>9241938.1500000004</v>
      </c>
    </row>
    <row r="19" spans="1:7" x14ac:dyDescent="0.25">
      <c r="A19" s="85" t="s">
        <v>314</v>
      </c>
      <c r="B19" s="164">
        <v>803324.44</v>
      </c>
      <c r="C19" s="164">
        <v>0</v>
      </c>
      <c r="D19" s="163">
        <v>803324.44</v>
      </c>
      <c r="E19" s="164">
        <v>172985.91</v>
      </c>
      <c r="F19" s="164">
        <v>172985.91</v>
      </c>
      <c r="G19" s="75">
        <f>D19-E19</f>
        <v>630338.52999999991</v>
      </c>
    </row>
    <row r="20" spans="1:7" x14ac:dyDescent="0.25">
      <c r="A20" s="85" t="s">
        <v>315</v>
      </c>
      <c r="B20" s="164">
        <v>131037.88</v>
      </c>
      <c r="C20" s="164">
        <v>15000</v>
      </c>
      <c r="D20" s="163">
        <v>146037.88</v>
      </c>
      <c r="E20" s="164">
        <v>54293.49</v>
      </c>
      <c r="F20" s="164">
        <v>54293.49</v>
      </c>
      <c r="G20" s="75">
        <f t="shared" ref="G20:G27" si="4">D20-E20</f>
        <v>91744.390000000014</v>
      </c>
    </row>
    <row r="21" spans="1:7" x14ac:dyDescent="0.25">
      <c r="A21" s="85" t="s">
        <v>316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75">
        <f t="shared" si="4"/>
        <v>0</v>
      </c>
    </row>
    <row r="22" spans="1:7" x14ac:dyDescent="0.25">
      <c r="A22" s="85" t="s">
        <v>317</v>
      </c>
      <c r="B22" s="164">
        <v>2168810</v>
      </c>
      <c r="C22" s="164">
        <v>7080000</v>
      </c>
      <c r="D22" s="163">
        <v>9248810</v>
      </c>
      <c r="E22" s="164">
        <v>2203149.9300000002</v>
      </c>
      <c r="F22" s="164">
        <v>2203149.9300000002</v>
      </c>
      <c r="G22" s="75">
        <f t="shared" si="4"/>
        <v>7045660.0700000003</v>
      </c>
    </row>
    <row r="23" spans="1:7" x14ac:dyDescent="0.25">
      <c r="A23" s="85" t="s">
        <v>318</v>
      </c>
      <c r="B23" s="164">
        <v>200000</v>
      </c>
      <c r="C23" s="164">
        <v>100000</v>
      </c>
      <c r="D23" s="163">
        <v>300000</v>
      </c>
      <c r="E23" s="164">
        <v>140097.79999999999</v>
      </c>
      <c r="F23" s="164">
        <v>140097.79999999999</v>
      </c>
      <c r="G23" s="75">
        <f t="shared" si="4"/>
        <v>159902.20000000001</v>
      </c>
    </row>
    <row r="24" spans="1:7" x14ac:dyDescent="0.25">
      <c r="A24" s="85" t="s">
        <v>319</v>
      </c>
      <c r="B24" s="164">
        <v>958560</v>
      </c>
      <c r="C24" s="164">
        <v>300000</v>
      </c>
      <c r="D24" s="163">
        <v>1258560</v>
      </c>
      <c r="E24" s="164">
        <v>613318.34</v>
      </c>
      <c r="F24" s="164">
        <v>613318.34</v>
      </c>
      <c r="G24" s="75">
        <f t="shared" si="4"/>
        <v>645241.66</v>
      </c>
    </row>
    <row r="25" spans="1:7" x14ac:dyDescent="0.25">
      <c r="A25" s="85" t="s">
        <v>320</v>
      </c>
      <c r="B25" s="164">
        <v>176060</v>
      </c>
      <c r="C25" s="164">
        <v>27031.05</v>
      </c>
      <c r="D25" s="163">
        <v>203091.05</v>
      </c>
      <c r="E25" s="164">
        <v>54071.8</v>
      </c>
      <c r="F25" s="164">
        <v>54071.8</v>
      </c>
      <c r="G25" s="75">
        <f t="shared" si="4"/>
        <v>149019.25</v>
      </c>
    </row>
    <row r="26" spans="1:7" x14ac:dyDescent="0.25">
      <c r="A26" s="85" t="s">
        <v>321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75">
        <f t="shared" si="4"/>
        <v>0</v>
      </c>
    </row>
    <row r="27" spans="1:7" x14ac:dyDescent="0.25">
      <c r="A27" s="85" t="s">
        <v>322</v>
      </c>
      <c r="B27" s="164">
        <v>744900</v>
      </c>
      <c r="C27" s="164">
        <v>70000</v>
      </c>
      <c r="D27" s="163">
        <v>814900</v>
      </c>
      <c r="E27" s="164">
        <v>294867.95</v>
      </c>
      <c r="F27" s="164">
        <v>294867.95</v>
      </c>
      <c r="G27" s="75">
        <f t="shared" si="4"/>
        <v>520032.05</v>
      </c>
    </row>
    <row r="28" spans="1:7" x14ac:dyDescent="0.25">
      <c r="A28" s="84" t="s">
        <v>323</v>
      </c>
      <c r="B28" s="83">
        <f t="shared" ref="B28:G28" si="5">SUM(B29:B37)</f>
        <v>17046767.84</v>
      </c>
      <c r="C28" s="83">
        <f t="shared" si="5"/>
        <v>2783000</v>
      </c>
      <c r="D28" s="83">
        <f t="shared" si="5"/>
        <v>19829767.84</v>
      </c>
      <c r="E28" s="83">
        <f t="shared" si="5"/>
        <v>9187617.9900000002</v>
      </c>
      <c r="F28" s="83">
        <f t="shared" si="5"/>
        <v>9150768.9900000002</v>
      </c>
      <c r="G28" s="83">
        <f t="shared" si="5"/>
        <v>10642149.850000001</v>
      </c>
    </row>
    <row r="29" spans="1:7" x14ac:dyDescent="0.25">
      <c r="A29" s="85" t="s">
        <v>324</v>
      </c>
      <c r="B29" s="164">
        <v>9058047.8399999999</v>
      </c>
      <c r="C29" s="164">
        <v>-1010000</v>
      </c>
      <c r="D29" s="163">
        <v>8048047.8399999999</v>
      </c>
      <c r="E29" s="164">
        <v>4790453.3499999996</v>
      </c>
      <c r="F29" s="164">
        <v>4790453.3499999996</v>
      </c>
      <c r="G29" s="75">
        <f>D29-E29</f>
        <v>3257594.49</v>
      </c>
    </row>
    <row r="30" spans="1:7" x14ac:dyDescent="0.25">
      <c r="A30" s="85" t="s">
        <v>325</v>
      </c>
      <c r="B30" s="164">
        <v>144400</v>
      </c>
      <c r="C30" s="164">
        <v>0</v>
      </c>
      <c r="D30" s="163">
        <v>144400</v>
      </c>
      <c r="E30" s="164">
        <v>25119.65</v>
      </c>
      <c r="F30" s="164">
        <v>25119.65</v>
      </c>
      <c r="G30" s="75">
        <f t="shared" ref="G30:G37" si="6">D30-E30</f>
        <v>119280.35</v>
      </c>
    </row>
    <row r="31" spans="1:7" x14ac:dyDescent="0.25">
      <c r="A31" s="85" t="s">
        <v>326</v>
      </c>
      <c r="B31" s="164">
        <v>760100</v>
      </c>
      <c r="C31" s="164">
        <v>340000</v>
      </c>
      <c r="D31" s="163">
        <v>1100100</v>
      </c>
      <c r="E31" s="164">
        <v>338708.15</v>
      </c>
      <c r="F31" s="164">
        <v>338708.15</v>
      </c>
      <c r="G31" s="75">
        <f t="shared" si="6"/>
        <v>761391.85</v>
      </c>
    </row>
    <row r="32" spans="1:7" x14ac:dyDescent="0.25">
      <c r="A32" s="85" t="s">
        <v>327</v>
      </c>
      <c r="B32" s="164">
        <v>1260200</v>
      </c>
      <c r="C32" s="164">
        <v>680000</v>
      </c>
      <c r="D32" s="163">
        <v>1940200</v>
      </c>
      <c r="E32" s="164">
        <v>835158.57</v>
      </c>
      <c r="F32" s="164">
        <v>835158.57</v>
      </c>
      <c r="G32" s="75">
        <f t="shared" si="6"/>
        <v>1105041.4300000002</v>
      </c>
    </row>
    <row r="33" spans="1:7" ht="14.45" customHeight="1" x14ac:dyDescent="0.25">
      <c r="A33" s="85" t="s">
        <v>328</v>
      </c>
      <c r="B33" s="164">
        <v>1586000</v>
      </c>
      <c r="C33" s="164">
        <v>2510000</v>
      </c>
      <c r="D33" s="163">
        <v>4096000</v>
      </c>
      <c r="E33" s="164">
        <v>1202078.73</v>
      </c>
      <c r="F33" s="164">
        <v>1202078.73</v>
      </c>
      <c r="G33" s="75">
        <f t="shared" si="6"/>
        <v>2893921.27</v>
      </c>
    </row>
    <row r="34" spans="1:7" ht="14.45" customHeight="1" x14ac:dyDescent="0.25">
      <c r="A34" s="85" t="s">
        <v>329</v>
      </c>
      <c r="B34" s="164">
        <v>141111</v>
      </c>
      <c r="C34" s="164">
        <v>50000</v>
      </c>
      <c r="D34" s="163">
        <v>191111</v>
      </c>
      <c r="E34" s="164">
        <v>72332</v>
      </c>
      <c r="F34" s="164">
        <v>72332</v>
      </c>
      <c r="G34" s="75">
        <f t="shared" si="6"/>
        <v>118779</v>
      </c>
    </row>
    <row r="35" spans="1:7" ht="14.45" customHeight="1" x14ac:dyDescent="0.25">
      <c r="A35" s="85" t="s">
        <v>330</v>
      </c>
      <c r="B35" s="164">
        <v>83771</v>
      </c>
      <c r="C35" s="164">
        <v>0</v>
      </c>
      <c r="D35" s="163">
        <v>83771</v>
      </c>
      <c r="E35" s="164">
        <v>6600.97</v>
      </c>
      <c r="F35" s="164">
        <v>6600.97</v>
      </c>
      <c r="G35" s="75">
        <f t="shared" si="6"/>
        <v>77170.03</v>
      </c>
    </row>
    <row r="36" spans="1:7" ht="14.45" customHeight="1" x14ac:dyDescent="0.25">
      <c r="A36" s="85" t="s">
        <v>331</v>
      </c>
      <c r="B36" s="164">
        <v>317500</v>
      </c>
      <c r="C36" s="164">
        <v>205000</v>
      </c>
      <c r="D36" s="163">
        <v>522500</v>
      </c>
      <c r="E36" s="164">
        <v>280741.15999999997</v>
      </c>
      <c r="F36" s="164">
        <v>280741.15999999997</v>
      </c>
      <c r="G36" s="75">
        <f t="shared" si="6"/>
        <v>241758.84000000003</v>
      </c>
    </row>
    <row r="37" spans="1:7" ht="14.45" customHeight="1" x14ac:dyDescent="0.25">
      <c r="A37" s="85" t="s">
        <v>332</v>
      </c>
      <c r="B37" s="164">
        <v>3695638</v>
      </c>
      <c r="C37" s="164">
        <v>8000</v>
      </c>
      <c r="D37" s="163">
        <v>3703638</v>
      </c>
      <c r="E37" s="164">
        <v>1636425.41</v>
      </c>
      <c r="F37" s="164">
        <v>1599576.41</v>
      </c>
      <c r="G37" s="75">
        <f t="shared" si="6"/>
        <v>2067212.59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1453200</v>
      </c>
      <c r="C48" s="83">
        <f t="shared" si="9"/>
        <v>11128505.74</v>
      </c>
      <c r="D48" s="83">
        <f t="shared" si="9"/>
        <v>12581705.74</v>
      </c>
      <c r="E48" s="83">
        <f t="shared" si="9"/>
        <v>722031.73</v>
      </c>
      <c r="F48" s="83">
        <f t="shared" si="9"/>
        <v>722031.73</v>
      </c>
      <c r="G48" s="83">
        <f t="shared" si="9"/>
        <v>11859674.010000002</v>
      </c>
    </row>
    <row r="49" spans="1:7" x14ac:dyDescent="0.25">
      <c r="A49" s="85" t="s">
        <v>344</v>
      </c>
      <c r="B49" s="164">
        <v>225600</v>
      </c>
      <c r="C49" s="164">
        <v>20000</v>
      </c>
      <c r="D49" s="163">
        <v>245600</v>
      </c>
      <c r="E49" s="164">
        <v>10250</v>
      </c>
      <c r="F49" s="164">
        <v>10250</v>
      </c>
      <c r="G49" s="75">
        <f>D49-E49</f>
        <v>235350</v>
      </c>
    </row>
    <row r="50" spans="1:7" x14ac:dyDescent="0.25">
      <c r="A50" s="85" t="s">
        <v>345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75">
        <f t="shared" si="10"/>
        <v>0</v>
      </c>
    </row>
    <row r="52" spans="1:7" x14ac:dyDescent="0.25">
      <c r="A52" s="85" t="s">
        <v>347</v>
      </c>
      <c r="B52" s="164">
        <v>205000</v>
      </c>
      <c r="C52" s="164">
        <v>6450000</v>
      </c>
      <c r="D52" s="163">
        <v>6655000</v>
      </c>
      <c r="E52" s="164">
        <v>34043.1</v>
      </c>
      <c r="F52" s="164">
        <v>34043.1</v>
      </c>
      <c r="G52" s="75">
        <f t="shared" si="10"/>
        <v>6620956.9000000004</v>
      </c>
    </row>
    <row r="53" spans="1:7" x14ac:dyDescent="0.25">
      <c r="A53" s="85" t="s">
        <v>348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75">
        <f t="shared" si="10"/>
        <v>0</v>
      </c>
    </row>
    <row r="54" spans="1:7" x14ac:dyDescent="0.25">
      <c r="A54" s="85" t="s">
        <v>349</v>
      </c>
      <c r="B54" s="164">
        <v>992600</v>
      </c>
      <c r="C54" s="164">
        <v>4158505.74</v>
      </c>
      <c r="D54" s="163">
        <v>5151105.74</v>
      </c>
      <c r="E54" s="164">
        <v>677738.63</v>
      </c>
      <c r="F54" s="164">
        <v>677738.63</v>
      </c>
      <c r="G54" s="75">
        <f t="shared" si="10"/>
        <v>4473367.1100000003</v>
      </c>
    </row>
    <row r="55" spans="1:7" x14ac:dyDescent="0.25">
      <c r="A55" s="85" t="s">
        <v>350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75">
        <f t="shared" si="10"/>
        <v>0</v>
      </c>
    </row>
    <row r="56" spans="1:7" x14ac:dyDescent="0.25">
      <c r="A56" s="85" t="s">
        <v>351</v>
      </c>
      <c r="B56" s="164">
        <v>0</v>
      </c>
      <c r="C56" s="164">
        <v>500000</v>
      </c>
      <c r="D56" s="163">
        <v>500000</v>
      </c>
      <c r="E56" s="164">
        <v>0</v>
      </c>
      <c r="F56" s="164">
        <v>0</v>
      </c>
      <c r="G56" s="75">
        <f t="shared" si="10"/>
        <v>500000</v>
      </c>
    </row>
    <row r="57" spans="1:7" x14ac:dyDescent="0.25">
      <c r="A57" s="85" t="s">
        <v>352</v>
      </c>
      <c r="B57" s="164">
        <v>30000</v>
      </c>
      <c r="C57" s="164">
        <v>0</v>
      </c>
      <c r="D57" s="163">
        <v>30000</v>
      </c>
      <c r="E57" s="164">
        <v>0</v>
      </c>
      <c r="F57" s="164">
        <v>0</v>
      </c>
      <c r="G57" s="75">
        <f t="shared" si="10"/>
        <v>30000</v>
      </c>
    </row>
    <row r="58" spans="1:7" x14ac:dyDescent="0.25">
      <c r="A58" s="84" t="s">
        <v>353</v>
      </c>
      <c r="B58" s="83">
        <f t="shared" ref="B58:G58" si="11">SUM(B59:B61)</f>
        <v>1400000</v>
      </c>
      <c r="C58" s="83">
        <f t="shared" si="11"/>
        <v>9287294.620000001</v>
      </c>
      <c r="D58" s="83">
        <f t="shared" si="11"/>
        <v>10687294.620000001</v>
      </c>
      <c r="E58" s="83">
        <f t="shared" si="11"/>
        <v>5056298.57</v>
      </c>
      <c r="F58" s="83">
        <f t="shared" si="11"/>
        <v>2631412.41</v>
      </c>
      <c r="G58" s="83">
        <f t="shared" si="11"/>
        <v>5630996.0499999998</v>
      </c>
    </row>
    <row r="59" spans="1:7" x14ac:dyDescent="0.25">
      <c r="A59" s="85" t="s">
        <v>354</v>
      </c>
      <c r="B59" s="164">
        <v>1200000</v>
      </c>
      <c r="C59" s="164">
        <v>8888162.2300000004</v>
      </c>
      <c r="D59" s="163">
        <v>10088162.23</v>
      </c>
      <c r="E59" s="164">
        <v>5056298.57</v>
      </c>
      <c r="F59" s="164">
        <v>2631412.41</v>
      </c>
      <c r="G59" s="75">
        <f>D59-E59</f>
        <v>5031863.66</v>
      </c>
    </row>
    <row r="60" spans="1:7" x14ac:dyDescent="0.25">
      <c r="A60" s="85" t="s">
        <v>355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164">
        <v>200000</v>
      </c>
      <c r="C61" s="164">
        <v>399132.39</v>
      </c>
      <c r="D61" s="163">
        <v>599132.39</v>
      </c>
      <c r="E61" s="164">
        <v>0</v>
      </c>
      <c r="F61" s="164">
        <v>0</v>
      </c>
      <c r="G61" s="75">
        <f t="shared" si="12"/>
        <v>599132.39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47600694.939999998</v>
      </c>
      <c r="C159" s="90">
        <f t="shared" si="37"/>
        <v>31187831.41</v>
      </c>
      <c r="D159" s="90">
        <f t="shared" si="37"/>
        <v>78788526.350000009</v>
      </c>
      <c r="E159" s="90">
        <f t="shared" si="37"/>
        <v>27510687.209999997</v>
      </c>
      <c r="F159" s="90">
        <f t="shared" si="37"/>
        <v>25048952.049999997</v>
      </c>
      <c r="G159" s="90">
        <f t="shared" si="37"/>
        <v>51277839.140000001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G49:G57 B48:F48 G59:G61 B58:F58 B63:G70 B62:F62 B71:F92 B94:F159 B93:C93 E93:F93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10" sqref="G10:G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380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4</v>
      </c>
      <c r="B7" s="178" t="s">
        <v>298</v>
      </c>
      <c r="C7" s="178"/>
      <c r="D7" s="178"/>
      <c r="E7" s="178"/>
      <c r="F7" s="178"/>
      <c r="G7" s="180" t="s">
        <v>299</v>
      </c>
    </row>
    <row r="8" spans="1:7" ht="30" x14ac:dyDescent="0.25">
      <c r="A8" s="17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9"/>
    </row>
    <row r="9" spans="1:7" ht="15.75" customHeight="1" x14ac:dyDescent="0.25">
      <c r="A9" s="26" t="s">
        <v>382</v>
      </c>
      <c r="B9" s="30">
        <f>SUM(B10:B17)</f>
        <v>47600694.939999998</v>
      </c>
      <c r="C9" s="30">
        <f t="shared" ref="C9:G9" si="0">SUM(C10:C17)</f>
        <v>31187831.41</v>
      </c>
      <c r="D9" s="30">
        <f t="shared" si="0"/>
        <v>78788526.350000009</v>
      </c>
      <c r="E9" s="30">
        <f t="shared" si="0"/>
        <v>27510687.210000001</v>
      </c>
      <c r="F9" s="30">
        <f t="shared" si="0"/>
        <v>25048952.049999997</v>
      </c>
      <c r="G9" s="30">
        <f t="shared" si="0"/>
        <v>51277839.140000001</v>
      </c>
    </row>
    <row r="10" spans="1:7" x14ac:dyDescent="0.25">
      <c r="A10" s="63" t="s">
        <v>383</v>
      </c>
      <c r="B10" s="165">
        <v>2465860.15</v>
      </c>
      <c r="C10" s="165">
        <v>442000</v>
      </c>
      <c r="D10" s="166">
        <v>2907860.15</v>
      </c>
      <c r="E10" s="165">
        <v>1115611.04</v>
      </c>
      <c r="F10" s="165">
        <v>1112495.6299999999</v>
      </c>
      <c r="G10" s="166">
        <v>1792249.1099999999</v>
      </c>
    </row>
    <row r="11" spans="1:7" x14ac:dyDescent="0.25">
      <c r="A11" s="63" t="s">
        <v>384</v>
      </c>
      <c r="B11" s="165">
        <v>5332633.95</v>
      </c>
      <c r="C11" s="165">
        <v>2953000</v>
      </c>
      <c r="D11" s="166">
        <v>8285633.9500000002</v>
      </c>
      <c r="E11" s="165">
        <v>1701063.05</v>
      </c>
      <c r="F11" s="165">
        <v>1696661.3</v>
      </c>
      <c r="G11" s="166">
        <v>6584570.9000000004</v>
      </c>
    </row>
    <row r="12" spans="1:7" x14ac:dyDescent="0.25">
      <c r="A12" s="63" t="s">
        <v>385</v>
      </c>
      <c r="B12" s="165">
        <v>5413198.3799999999</v>
      </c>
      <c r="C12" s="165">
        <v>390000</v>
      </c>
      <c r="D12" s="166">
        <v>5803198.3799999999</v>
      </c>
      <c r="E12" s="165">
        <v>2168778.77</v>
      </c>
      <c r="F12" s="165">
        <v>2162370.44</v>
      </c>
      <c r="G12" s="166">
        <v>3634419.61</v>
      </c>
    </row>
    <row r="13" spans="1:7" x14ac:dyDescent="0.25">
      <c r="A13" s="63" t="s">
        <v>386</v>
      </c>
      <c r="B13" s="165">
        <v>18190845.859999999</v>
      </c>
      <c r="C13" s="165">
        <v>24990800.359999999</v>
      </c>
      <c r="D13" s="166">
        <v>43181646.219999999</v>
      </c>
      <c r="E13" s="165">
        <v>15515093.73</v>
      </c>
      <c r="F13" s="165">
        <v>13089764.529999999</v>
      </c>
      <c r="G13" s="166">
        <v>27666552.489999998</v>
      </c>
    </row>
    <row r="14" spans="1:7" x14ac:dyDescent="0.25">
      <c r="A14" s="63" t="s">
        <v>387</v>
      </c>
      <c r="B14" s="165">
        <v>1353454.7</v>
      </c>
      <c r="C14" s="165">
        <v>90000</v>
      </c>
      <c r="D14" s="166">
        <v>1443454.7</v>
      </c>
      <c r="E14" s="165">
        <v>605758.68000000005</v>
      </c>
      <c r="F14" s="165">
        <v>603304.41</v>
      </c>
      <c r="G14" s="166">
        <v>837696.0199999999</v>
      </c>
    </row>
    <row r="15" spans="1:7" x14ac:dyDescent="0.25">
      <c r="A15" s="63" t="s">
        <v>388</v>
      </c>
      <c r="B15" s="165">
        <v>1217269.56</v>
      </c>
      <c r="C15" s="165">
        <v>310000</v>
      </c>
      <c r="D15" s="166">
        <v>1527269.56</v>
      </c>
      <c r="E15" s="165">
        <v>624537.42000000004</v>
      </c>
      <c r="F15" s="165">
        <v>623681.73</v>
      </c>
      <c r="G15" s="166">
        <v>902732.14</v>
      </c>
    </row>
    <row r="16" spans="1:7" x14ac:dyDescent="0.25">
      <c r="A16" s="63" t="s">
        <v>389</v>
      </c>
      <c r="B16" s="165">
        <v>13627432.34</v>
      </c>
      <c r="C16" s="165">
        <v>2012031.05</v>
      </c>
      <c r="D16" s="166">
        <v>15639463.390000001</v>
      </c>
      <c r="E16" s="165">
        <v>5779844.5199999996</v>
      </c>
      <c r="F16" s="165">
        <v>5760674.0099999998</v>
      </c>
      <c r="G16" s="166">
        <v>9859618.870000001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47600694.939999998</v>
      </c>
      <c r="C29" s="4">
        <f t="shared" ref="C29:G29" si="2">SUM(C19,C9)</f>
        <v>31187831.41</v>
      </c>
      <c r="D29" s="4">
        <f t="shared" si="2"/>
        <v>78788526.350000009</v>
      </c>
      <c r="E29" s="4">
        <f t="shared" si="2"/>
        <v>27510687.210000001</v>
      </c>
      <c r="F29" s="4">
        <f t="shared" si="2"/>
        <v>25048952.049999997</v>
      </c>
      <c r="G29" s="4">
        <f t="shared" si="2"/>
        <v>51277839.140000001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7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21" sqref="B21: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392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4</v>
      </c>
      <c r="B7" s="184" t="s">
        <v>298</v>
      </c>
      <c r="C7" s="185"/>
      <c r="D7" s="185"/>
      <c r="E7" s="185"/>
      <c r="F7" s="186"/>
      <c r="G7" s="180" t="s">
        <v>395</v>
      </c>
    </row>
    <row r="8" spans="1:7" ht="30" x14ac:dyDescent="0.25">
      <c r="A8" s="17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9"/>
    </row>
    <row r="9" spans="1:7" ht="16.5" customHeight="1" x14ac:dyDescent="0.25">
      <c r="A9" s="26" t="s">
        <v>397</v>
      </c>
      <c r="B9" s="30">
        <f>SUM(B10,B19,B27,B37)</f>
        <v>47600694.939999998</v>
      </c>
      <c r="C9" s="30">
        <f t="shared" ref="C9:G9" si="0">SUM(C10,C19,C27,C37)</f>
        <v>31187831.41</v>
      </c>
      <c r="D9" s="30">
        <f t="shared" si="0"/>
        <v>78788526.349999994</v>
      </c>
      <c r="E9" s="30">
        <f t="shared" si="0"/>
        <v>27510687.210000001</v>
      </c>
      <c r="F9" s="30">
        <f t="shared" si="0"/>
        <v>25048952.050000001</v>
      </c>
      <c r="G9" s="30">
        <f t="shared" si="0"/>
        <v>51277839.139999993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47600694.939999998</v>
      </c>
      <c r="C19" s="47">
        <f t="shared" ref="C19:G19" si="2">SUM(C20:C26)</f>
        <v>31187831.41</v>
      </c>
      <c r="D19" s="47">
        <f t="shared" si="2"/>
        <v>78788526.349999994</v>
      </c>
      <c r="E19" s="47">
        <f t="shared" si="2"/>
        <v>27510687.210000001</v>
      </c>
      <c r="F19" s="47">
        <f t="shared" si="2"/>
        <v>25048952.050000001</v>
      </c>
      <c r="G19" s="47">
        <f t="shared" si="2"/>
        <v>51277839.139999993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67">
        <v>47600694.939999998</v>
      </c>
      <c r="C21" s="167">
        <v>31187831.41</v>
      </c>
      <c r="D21" s="168">
        <v>78788526.349999994</v>
      </c>
      <c r="E21" s="167">
        <v>27510687.210000001</v>
      </c>
      <c r="F21" s="167">
        <v>25048952.050000001</v>
      </c>
      <c r="G21" s="168">
        <v>51277839.139999993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47600694.939999998</v>
      </c>
      <c r="C77" s="4">
        <f t="shared" ref="C77:G77" si="10">C43+C9</f>
        <v>31187831.41</v>
      </c>
      <c r="D77" s="4">
        <f t="shared" si="10"/>
        <v>78788526.349999994</v>
      </c>
      <c r="E77" s="4">
        <f t="shared" si="10"/>
        <v>27510687.210000001</v>
      </c>
      <c r="F77" s="4">
        <f t="shared" si="10"/>
        <v>25048952.050000001</v>
      </c>
      <c r="G77" s="4">
        <f t="shared" si="10"/>
        <v>51277839.139999993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K35" sqref="K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431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6" t="s">
        <v>433</v>
      </c>
      <c r="B7" s="179" t="s">
        <v>298</v>
      </c>
      <c r="C7" s="179"/>
      <c r="D7" s="179"/>
      <c r="E7" s="179"/>
      <c r="F7" s="179"/>
      <c r="G7" s="179" t="s">
        <v>299</v>
      </c>
    </row>
    <row r="8" spans="1:7" ht="30" x14ac:dyDescent="0.25">
      <c r="A8" s="17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9"/>
    </row>
    <row r="9" spans="1:7" ht="15.75" customHeight="1" x14ac:dyDescent="0.25">
      <c r="A9" s="26" t="s">
        <v>434</v>
      </c>
      <c r="B9" s="119">
        <f>SUM(B10,B11,B12,B15,B16,B19)</f>
        <v>22518034.780000001</v>
      </c>
      <c r="C9" s="119">
        <f t="shared" ref="C9:G9" si="0">SUM(C10,C11,C12,C15,C16,C19)</f>
        <v>397000</v>
      </c>
      <c r="D9" s="119">
        <f t="shared" si="0"/>
        <v>22915034.780000001</v>
      </c>
      <c r="E9" s="119">
        <f t="shared" si="0"/>
        <v>9011953.6999999993</v>
      </c>
      <c r="F9" s="119">
        <f t="shared" si="0"/>
        <v>9011953.6999999993</v>
      </c>
      <c r="G9" s="119">
        <f t="shared" si="0"/>
        <v>13903081.080000002</v>
      </c>
    </row>
    <row r="10" spans="1:7" x14ac:dyDescent="0.25">
      <c r="A10" s="58" t="s">
        <v>435</v>
      </c>
      <c r="B10" s="169">
        <v>22518034.780000001</v>
      </c>
      <c r="C10" s="169">
        <v>397000</v>
      </c>
      <c r="D10" s="170">
        <v>22915034.780000001</v>
      </c>
      <c r="E10" s="169">
        <v>9011953.6999999993</v>
      </c>
      <c r="F10" s="169">
        <v>9011953.6999999993</v>
      </c>
      <c r="G10" s="170">
        <v>13903081.080000002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22518034.780000001</v>
      </c>
      <c r="C33" s="119">
        <f t="shared" ref="C33:G33" si="8">C21+C9</f>
        <v>397000</v>
      </c>
      <c r="D33" s="119">
        <f t="shared" si="8"/>
        <v>22915034.780000001</v>
      </c>
      <c r="E33" s="119">
        <f t="shared" si="8"/>
        <v>9011953.6999999993</v>
      </c>
      <c r="F33" s="119">
        <f t="shared" si="8"/>
        <v>9011953.6999999993</v>
      </c>
      <c r="G33" s="119">
        <f t="shared" si="8"/>
        <v>13903081.080000002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CP. Bibis</cp:lastModifiedBy>
  <cp:revision/>
  <cp:lastPrinted>2024-03-20T14:35:03Z</cp:lastPrinted>
  <dcterms:created xsi:type="dcterms:W3CDTF">2023-03-16T22:14:51Z</dcterms:created>
  <dcterms:modified xsi:type="dcterms:W3CDTF">2024-07-19T16:48:33Z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