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C20015D9-5477-4CB8-8FCF-A40E8E0AD1D3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58" i="62" l="1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48" i="65" l="1"/>
  <c r="B37" i="65"/>
  <c r="B39" i="65"/>
  <c r="B50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<sst xmlns="http://schemas.openxmlformats.org/spreadsheetml/2006/main" count="970" uniqueCount="673">
  <si>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</si>
  <si>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</si>
  <si>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</si>
  <si>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</si>
  <si>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</si>
  <si>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</si>
  <si>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</si>
  <si>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</si>
  <si>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</si>
  <si>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</si>
  <si>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</si>
  <si>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</si>
  <si>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</si>
  <si>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</si>
  <si>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</si>
  <si>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</si>
  <si>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</si>
  <si>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</si>
  <si>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</si>
  <si>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</si>
  <si>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</si>
  <si>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</si>
  <si>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</si>
  <si>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</si>
  <si>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</si>
  <si>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</si>
  <si>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</si>
  <si>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</si>
  <si>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</si>
  <si>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</si>
  <si>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</si>
  <si>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</si>
  <si>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</si>
  <si>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</si>
  <si>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</si>
  <si>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</si>
  <si>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</si>
  <si>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</si>
  <si>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</si>
  <si>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</si>
  <si>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</si>
  <si>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</si>
  <si>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</si>
  <si>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</si>
  <si>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</si>
  <si>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</si>
  <si>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</si>
  <si>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</si>
  <si>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</si>
  <si>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</si>
  <si>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</si>
  <si>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</si>
  <si>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</si>
  <si>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</si>
  <si>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</si>
  <si>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</si>
  <si>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</si>
  <si>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</si>
  <si>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</si>
  <si>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</si>
  <si>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</si>
  <si>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</si>
  <si>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</si>
  <si>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</si>
  <si>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</si>
  <si>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</si>
  <si>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</si>
  <si>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</si>
  <si>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</si>
  <si>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</si>
  <si>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</si>
  <si>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</si>
  <si>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</si>
  <si>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</si>
  <si>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</si>
  <si>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</si>
  <si>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</si>
  <si>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</si>
  <si>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</si>
  <si>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</si>
  <si>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</si>
  <si>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</si>
  <si>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</si>
  <si>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</si>
  <si>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</si>
  <si>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</si>
  <si>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</si>
  <si>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</si>
  <si>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</si>
  <si>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</si>
  <si>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</si>
  <si>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</si>
  <si>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</si>
  <si>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</si>
  <si>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</si>
  <si>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</si>
  <si>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</si>
  <si>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</si>
  <si>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</si>
  <si>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</si>
  <si>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</si>
  <si>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</si>
  <si>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</si>
  <si>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</si>
  <si>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</si>
  <si>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</si>
  <si>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</si>
  <si>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</si>
  <si>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</si>
  <si>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</si>
  <si>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</si>
  <si>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</si>
  <si>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</si>
  <si>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</si>
  <si>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</si>
  <si>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</si>
  <si>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</si>
  <si>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</si>
  <si>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</si>
  <si>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</si>
  <si>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</si>
  <si>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</si>
  <si>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</si>
  <si>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</si>
  <si>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</si>
  <si>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</si>
  <si>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</si>
  <si>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</si>
  <si>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</si>
  <si>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</si>
  <si>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</si>
  <si>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</si>
  <si>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</si>
  <si>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</si>
  <si>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</si>
  <si>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</si>
  <si>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</si>
  <si>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</si>
  <si>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</si>
  <si>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</si>
  <si>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</si>
  <si>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</si>
  <si>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</si>
  <si>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</si>
  <si>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</si>
  <si>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</si>
  <si>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</si>
  <si>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</si>
  <si>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</si>
  <si>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</si>
  <si>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</si>
  <si>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</si>
  <si>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</si>
  <si>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</si>
  <si>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</si>
  <si>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</si>
  <si>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</si>
  <si>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</si>
  <si>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</si>
  <si>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</si>
  <si>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</si>
  <si>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</si>
  <si>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</si>
  <si>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</si>
  <si>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</si>
  <si>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</si>
  <si>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</si>
  <si>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</si>
  <si>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</si>
  <si>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</si>
  <si>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</si>
  <si>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</si>
  <si>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</si>
  <si>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</si>
  <si>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</si>
  <si>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</si>
  <si>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</si>
  <si>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</si>
  <si>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</si>
  <si>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</si>
  <si>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</si>
  <si>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</si>
  <si>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</si>
  <si>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</si>
  <si>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</si>
  <si>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</si>
  <si>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</si>
  <si>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</si>
  <si>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</si>
  <si>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</si>
  <si>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</si>
  <si>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</si>
  <si>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</si>
  <si>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</si>
  <si>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</si>
  <si>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</si>
  <si>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</si>
  <si>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</si>
  <si>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</si>
  <si>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</si>
  <si>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</si>
  <si>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</si>
  <si>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</si>
  <si>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</si>
  <si>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</si>
  <si>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</si>
  <si>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</si>
  <si>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</si>
  <si>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</si>
  <si>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</si>
  <si>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</si>
  <si>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</si>
  <si>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</si>
  <si>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</si>
  <si>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</si>
  <si>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</si>
  <si>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</si>
  <si>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</si>
  <si>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</si>
  <si>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</si>
  <si>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</si>
  <si>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</si>
  <si>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</si>
  <si>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</si>
  <si>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</si>
  <si>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</si>
  <si>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</si>
  <si>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</si>
  <si>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</si>
  <si>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</si>
  <si>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</si>
  <si>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</si>
  <si>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</si>
  <si>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</si>
  <si>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</si>
  <si>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</si>
  <si>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</si>
  <si>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</si>
  <si>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</si>
  <si>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</si>
  <si>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</si>
  <si>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</si>
  <si>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</si>
  <si>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</si>
  <si>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</si>
  <si>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</si>
  <si>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</si>
  <si>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</si>
  <si>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</si>
  <si>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</si>
  <si>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</si>
  <si>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</si>
  <si>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</si>
  <si>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</si>
  <si>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</si>
  <si>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</si>
  <si>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</si>
  <si>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</si>
  <si>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</si>
  <si>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</si>
  <si>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</si>
  <si>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</si>
  <si>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</si>
  <si>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</si>
  <si>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</si>
  <si>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</si>
  <si>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</si>
  <si>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</si>
  <si>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</si>
  <si>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</si>
  <si>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</si>
  <si>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</si>
  <si>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</si>
  <si>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</si>
  <si>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</si>
  <si>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</si>
  <si>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</si>
  <si>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</si>
  <si>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</si>
  <si>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</si>
  <si>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</si>
  <si>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</si>
  <si>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</si>
  <si>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</si>
  <si>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</si>
  <si>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</si>
  <si>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</si>
  <si>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</si>
  <si>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</si>
  <si>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</si>
  <si>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</si>
  <si>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</si>
  <si>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</si>
  <si>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</si>
  <si>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</si>
  <si>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</si>
  <si>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</si>
  <si>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</si>
  <si>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</si>
  <si>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</si>
  <si>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</si>
  <si>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</si>
  <si>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</si>
  <si>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</si>
  <si>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</si>
  <si>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</si>
  <si>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</si>
  <si>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</si>
  <si>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</si>
  <si>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</si>
  <si>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</si>
  <si>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</si>
  <si>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</si>
  <si>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</si>
  <si>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</si>
  <si>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</si>
  <si>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</si>
  <si>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</si>
  <si>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</si>
  <si>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</si>
  <si>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</si>
  <si>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</si>
  <si>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</si>
  <si>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</si>
  <si>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</si>
  <si>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</si>
  <si>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</si>
  <si>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</si>
  <si>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</si>
  <si>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</si>
  <si>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</si>
  <si>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</si>
  <si>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</si>
  <si>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</si>
  <si>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</si>
  <si>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</si>
  <si>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</si>
  <si>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</si>
  <si>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</si>
  <si>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</si>
  <si>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</si>
  <si>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</si>
  <si>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</si>
  <si>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</si>
  <si>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</si>
  <si>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</si>
  <si>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</si>
  <si>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</si>
  <si>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</si>
  <si>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</si>
  <si>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</si>
  <si>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</si>
  <si>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</si>
  <si>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</si>
  <si>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</si>
  <si>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</si>
  <si>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</si>
  <si>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</si>
  <si>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</si>
  <si>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</si>
  <si>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</si>
  <si>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</si>
  <si>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</si>
  <si>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</si>
  <si>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</si>
  <si>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</si>
  <si>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</si>
  <si>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</si>
  <si>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</si>
  <si>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</si>
  <si>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</si>
  <si>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</si>
  <si>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</si>
  <si>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</si>
  <si>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</si>
  <si>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</si>
  <si>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</si>
  <si>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</si>
  <si>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</si>
  <si>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</si>
  <si>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</si>
  <si>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</si>
  <si>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</si>
  <si>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</si>
  <si>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</si>
  <si>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</si>
  <si>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</si>
  <si>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</si>
  <si>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</si>
  <si>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</si>
  <si>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</si>
  <si>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</si>
  <si>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</si>
  <si>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</si>
  <si>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</si>
  <si>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</si>
  <si>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</si>
  <si>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</si>
  <si>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</si>
  <si>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</si>
  <si>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</si>
  <si>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</si>
  <si>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</si>
  <si>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</si>
  <si>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</si>
  <si>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</si>
  <si>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</si>
  <si>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</si>
  <si>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</si>
  <si>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</si>
  <si>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</si>
  <si>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</si>
  <si>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</si>
  <si>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</si>
  <si>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</si>
  <si>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</si>
  <si>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</si>
  <si>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</si>
  <si>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</si>
  <si>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</si>
  <si>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</si>
  <si>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</si>
  <si>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</si>
  <si>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</si>
  <si>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</si>
  <si>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</si>
  <si>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</si>
  <si>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</si>
  <si>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</si>
  <si>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</si>
  <si>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</si>
  <si>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</si>
  <si>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</si>
  <si>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</si>
  <si>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</si>
  <si>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</si>
  <si>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</si>
  <si>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</si>
  <si>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</si>
  <si>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</si>
  <si>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</si>
  <si>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</si>
  <si>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</si>
  <si>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</si>
  <si>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</si>
  <si>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</si>
  <si>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</si>
  <si>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</si>
  <si>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</si>
  <si>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</si>
  <si>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</si>
  <si>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</si>
  <si>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</si>
  <si>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</si>
  <si>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</si>
  <si>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</si>
  <si>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</si>
  <si>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</si>
  <si>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</si>
  <si>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</si>
  <si>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</si>
  <si>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</si>
  <si>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</si>
  <si>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</si>
  <si>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</si>
  <si>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</si>
  <si>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</si>
  <si>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</si>
  <si>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</si>
  <si>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</si>
  <si>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</si>
  <si>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</si>
  <si>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</si>
  <si>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</si>
  <si>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</si>
  <si>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</si>
  <si>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</si>
  <si>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</si>
  <si>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</si>
  <si>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</si>
  <si>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</si>
  <si>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</si>
  <si>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</si>
  <si>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</si>
  <si>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</si>
  <si>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</si>
  <si>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</si>
  <si>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</si>
  <si>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</si>
  <si>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</si>
  <si>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</si>
  <si>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</si>
  <si>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</si>
  <si>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</si>
  <si>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</si>
  <si>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</si>
  <si>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</si>
  <si>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</si>
  <si>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</si>
  <si>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</si>
  <si>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</si>
  <si>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</si>
  <si>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</si>
  <si>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</si>
  <si>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</si>
  <si>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</si>
  <si>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</si>
  <si>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</si>
  <si>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</si>
  <si>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</si>
  <si>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</si>
  <si>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</si>
  <si>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</si>
  <si>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</si>
  <si>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</si>
  <si>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</si>
  <si>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</si>
  <si>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</si>
  <si>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</si>
  <si>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</si>
  <si>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</si>
  <si>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</si>
  <si>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</si>
  <si>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</si>
  <si>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</si>
  <si>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</si>
  <si>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</si>
  <si>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</si>
  <si>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</si>
  <si>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</si>
  <si>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</si>
  <si>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</si>
  <si>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</si>
  <si>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</si>
  <si>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</si>
  <si>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</si>
  <si>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</si>
  <si>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</si>
  <si>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</si>
  <si>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</si>
  <si>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</si>
  <si>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</si>
  <si>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</si>
  <si>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</si>
  <si>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</si>
  <si>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</si>
  <si>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</si>
  <si>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</si>
  <si>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</si>
  <si>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</si>
  <si>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</si>
  <si>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</si>
  <si>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</si>
  <si>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</si>
  <si>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</si>
  <si>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</si>
  <si>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</si>
  <si>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</si>
  <si>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</si>
  <si>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</si>
  <si>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</si>
  <si>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</si>
  <si>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</si>
  <si>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</si>
  <si>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</si>
  <si>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</si>
  <si>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</si>
  <si>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</si>
  <si>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</si>
  <si>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</si>
  <si>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</si>
  <si>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</si>
  <si>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</si>
  <si>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</si>
  <si>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</si>
  <si>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</si>
  <si>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</si>
  <si>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</si>
  <si>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</si>
  <si>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</si>
  <si>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</si>
  <si>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</si>
  <si>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</si>
  <si>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</si>
  <si>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</si>
  <si>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</si>
  <si>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</si>
  <si>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</si>
  <si>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</si>
  <si>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</si>
  <si>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</si>
  <si>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</si>
  <si>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</si>
  <si>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</si>
  <si>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</si>
  <si>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</si>
  <si>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</si>
  <si>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</si>
  <si>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</si>
  <si>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</si>
  <si>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</si>
  <si>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</si>
  <si>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</si>
  <si>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</si>
  <si>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</si>
  <si>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</si>
  <si>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</si>
  <si>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</si>
  <si>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</si>
  <si>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</si>
  <si>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</si>
  <si>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</si>
  <si>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</si>
  <si>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</si>
  <si>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</si>
  <si>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</si>
  <si>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</si>
  <si>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</si>
  <si>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</si>
  <si>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</si>
  <si>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</si>
  <si>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</si>
  <si>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</si>
  <si>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</si>
  <si>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</si>
  <si>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</si>
  <si>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</si>
  <si>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</si>
  <si>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</si>
  <si>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</si>
  <si>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</si>
  <si>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</si>
  <si>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</si>
  <si>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</si>
  <si>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</si>
  <si>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</si>
  <si>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</si>
  <si>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</si>
  <si>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</si>
  <si>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</si>
  <si>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</si>
  <si>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</si>
  <si>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</si>
  <si>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</si>
  <si>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</si>
  <si>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</si>
  <si>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</si>
  <si>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</si>
  <si>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</si>
  <si>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</si>
  <si>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</si>
  <si>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</si>
  <si>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</si>
  <si>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</si>
  <si>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</si>
  <si>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</si>
  <si>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</si>
  <si>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</si>
  <si>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</si>
  <si>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</si>
  <si>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</si>
  <si>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</si>
  <si>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</si>
  <si>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</si>
  <si>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</si>
  <si>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</si>
  <si>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</si>
  <si>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Comité Municipal de Agua Potable y Alcantarillado de Apaseo el Grande, Gto.</t>
  </si>
  <si>
    <t>Correspondiente del 1 de Enero al 31 de Marzo de 2024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</si>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</sst>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8" fillId="0" borderId="0" xfId="10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13" fillId="0" borderId="0" xfId="9" applyFont="1"/>
    <xf numFmtId="0" fontId="3" fillId="0" borderId="0" xfId="3" applyFont="1" applyProtection="1">
      <protection locked="0"/>
    </xf>
    <xf numFmtId="167" fontId="13" fillId="0" borderId="0" xfId="9" applyNumberFormat="1" applyFont="1"/>
  </cellXfs>
  <cellStyles count="62">
    <cellStyle name="Euro" xfId="33" xr:uid="{23EEADCE-60EB-408A-8B6D-088E6D89DF76}"/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55" xr:uid="{83CD92C8-67F4-44E1-9781-5F71BF271E3E}"/>
    <cellStyle name="Millares 2 2 3" xfId="46" xr:uid="{820D5345-28E7-4011-8D64-35E01661E1D1}"/>
    <cellStyle name="Millares 2 2 4" xfId="35" xr:uid="{C0ECAC05-329B-4AED-AEC0-D5FB367B73FE}"/>
    <cellStyle name="Millares 2 2 5" xfId="27" xr:uid="{E5FFBB68-A12D-4F34-BA4D-EB582AB988A7}"/>
    <cellStyle name="Millares 2 2 6" xfId="21" xr:uid="{A861893B-9A25-42F3-9FAA-986185A2D681}"/>
    <cellStyle name="Millares 2 3" xfId="16" xr:uid="{00000000-0005-0000-0000-000004000000}"/>
    <cellStyle name="Millares 2 3 2" xfId="56" xr:uid="{D79D6939-586C-49B1-B105-D8D4BD30739D}"/>
    <cellStyle name="Millares 2 3 3" xfId="47" xr:uid="{33C72D63-32A4-4316-9736-181DCABC7997}"/>
    <cellStyle name="Millares 2 3 4" xfId="36" xr:uid="{810AAEC1-151C-4286-B327-E105B2DEC55F}"/>
    <cellStyle name="Millares 2 3 5" xfId="28" xr:uid="{3C86C033-4013-4597-A59A-64B318863CF0}"/>
    <cellStyle name="Millares 2 3 6" xfId="22" xr:uid="{CE4CEFAA-88C4-417B-AD2E-25F55E0B7218}"/>
    <cellStyle name="Millares 2 4" xfId="54" xr:uid="{6C0B070A-0965-47D3-A69B-CC0489CDFCDA}"/>
    <cellStyle name="Millares 2 5" xfId="45" xr:uid="{26CCE7C8-12DF-45FC-B6EE-0CBA4FE14504}"/>
    <cellStyle name="Millares 2 6" xfId="34" xr:uid="{7EED86D4-B97A-447D-8E7A-B52881749573}"/>
    <cellStyle name="Millares 2 7" xfId="26" xr:uid="{43433A73-7737-4B72-9D68-4D6D4E625FAC}"/>
    <cellStyle name="Millares 2 8" xfId="20" xr:uid="{A1EB56CD-B638-4361-9CEF-4CD8573644B2}"/>
    <cellStyle name="Millares 3" xfId="19" xr:uid="{00000000-0005-0000-0000-000005000000}"/>
    <cellStyle name="Millares 3 2" xfId="57" xr:uid="{DB4998E2-8071-4F45-B350-02D93BCED47E}"/>
    <cellStyle name="Millares 3 3" xfId="48" xr:uid="{A60A79BF-AA40-4465-A82C-01CC86744E69}"/>
    <cellStyle name="Millares 3 4" xfId="37" xr:uid="{4BDC7150-F062-40B7-AA2C-7AFAA7A7884E}"/>
    <cellStyle name="Millares 3 5" xfId="31" xr:uid="{C75E3E39-F56B-47CE-A9F2-40305E140AD4}"/>
    <cellStyle name="Millares 3 6" xfId="25" xr:uid="{59D128A0-7550-46E3-AEE9-1233A7CC6505}"/>
    <cellStyle name="Millares 4" xfId="17" xr:uid="{00000000-0005-0000-0000-000006000000}"/>
    <cellStyle name="Millares 4 2" xfId="29" xr:uid="{53B60197-4773-47CF-B206-A77B28F5FB96}"/>
    <cellStyle name="Millares 4 3" xfId="23" xr:uid="{5990386B-E5DD-4420-B58E-DA28E993B73C}"/>
    <cellStyle name="Millares 5" xfId="30" xr:uid="{D6653CB7-B81E-4001-96BA-3AB562FF4894}"/>
    <cellStyle name="Millares 6" xfId="24" xr:uid="{FC889F51-F9B1-409A-94D9-F240895EC53A}"/>
    <cellStyle name="Moneda 2" xfId="38" xr:uid="{BEE4046D-C5A5-4FB2-8E86-C2D4513A1A8B}"/>
    <cellStyle name="Moneda 2 2" xfId="58" xr:uid="{5BB33941-E535-433F-B312-CDE8F49F7784}"/>
    <cellStyle name="Moneda 2 3" xfId="49" xr:uid="{5A21750E-A6FE-4908-B71F-A8B51917836C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2 3 2" xfId="59" xr:uid="{D79F0D38-0222-47B1-9974-A9C682E3194B}"/>
    <cellStyle name="Normal 2 4" xfId="50" xr:uid="{A15E5E9A-9D79-4F61-96C2-AB2853AA9EAE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51" xr:uid="{A1B186D4-9637-49FD-A683-FFDB1C0791DB}"/>
    <cellStyle name="Normal 4" xfId="4" xr:uid="{00000000-0005-0000-0000-00000F000000}"/>
    <cellStyle name="Normal 4 2" xfId="40" xr:uid="{D01A2DCC-D79F-4D97-B78F-C31B3B601AEB}"/>
    <cellStyle name="Normal 4 3" xfId="39" xr:uid="{1D52F3AB-AD69-42FA-B59F-B5BC8DFB650F}"/>
    <cellStyle name="Normal 5" xfId="5" xr:uid="{00000000-0005-0000-0000-000010000000}"/>
    <cellStyle name="Normal 5 2" xfId="42" xr:uid="{70A0DF57-6CFF-4FB7-BEF4-39EABB0C6B85}"/>
    <cellStyle name="Normal 5 3" xfId="41" xr:uid="{1A783609-49E7-44F7-9A5C-35913007D812}"/>
    <cellStyle name="Normal 56" xfId="6" xr:uid="{00000000-0005-0000-0000-000011000000}"/>
    <cellStyle name="Normal 6" xfId="43" xr:uid="{65D4E5EF-1486-4AE7-867E-8A0CC13DA615}"/>
    <cellStyle name="Normal 6 2" xfId="44" xr:uid="{82990DDA-F3CC-4739-802B-0CCC2EEB67EA}"/>
    <cellStyle name="Normal 6 2 2" xfId="61" xr:uid="{53D7BD98-35C9-4D75-ABCF-DD63128E64F3}"/>
    <cellStyle name="Normal 6 2 3" xfId="53" xr:uid="{19142D41-345D-490B-952E-D0B9134733B0}"/>
    <cellStyle name="Normal 6 3" xfId="60" xr:uid="{D85DCBBA-1C86-4C65-B595-CE13A4BBAF63}"/>
    <cellStyle name="Normal 6 4" xfId="52" xr:uid="{6356F89B-0944-4BB8-BF6E-CFA8A48B9D7B}"/>
    <cellStyle name="Normal 7" xfId="32" xr:uid="{F40EDA89-67F8-4555-8BCA-DDEC09DCC7FF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5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54" sqref="A1:F54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667</v>
      </c>
      <c r="B1" s="158"/>
      <c r="C1" s="17"/>
      <c r="D1" s="14" t="s">
        <v>601</v>
      </c>
      <c r="E1" s="15">
        <v>2024</v>
      </c>
    </row>
    <row r="2" spans="1:5" ht="18.95" customHeight="1" x14ac:dyDescent="0.2">
      <c r="A2" s="159" t="s">
        <v>600</v>
      </c>
      <c r="B2" s="159"/>
      <c r="C2" s="36"/>
      <c r="D2" s="14" t="s">
        <v>602</v>
      </c>
      <c r="E2" s="17" t="s">
        <v>607</v>
      </c>
    </row>
    <row r="3" spans="1:5" ht="18.95" customHeight="1" x14ac:dyDescent="0.2">
      <c r="A3" s="158" t="s">
        <v>668</v>
      </c>
      <c r="B3" s="158"/>
      <c r="C3" s="17"/>
      <c r="D3" s="14" t="s">
        <v>603</v>
      </c>
      <c r="E3" s="15">
        <v>1</v>
      </c>
    </row>
    <row r="4" spans="1:5" ht="18.95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623</v>
      </c>
    </row>
    <row r="41" spans="1:2" ht="12" thickBot="1" x14ac:dyDescent="0.25">
      <c r="A41" s="11"/>
      <c r="B41" s="12"/>
    </row>
    <row r="44" spans="1:2" x14ac:dyDescent="0.2">
      <c r="B44" s="4" t="s">
        <v>624</v>
      </c>
    </row>
    <row r="52" spans="2:5" x14ac:dyDescent="0.2">
      <c r="B52" s="189" t="s">
        <v>669</v>
      </c>
      <c r="C52" s="189" t="s">
        <v>670</v>
      </c>
      <c r="D52" s="190"/>
      <c r="E52" s="188"/>
    </row>
    <row r="53" spans="2:5" x14ac:dyDescent="0.2">
      <c r="B53" s="189" t="s">
        <v>671</v>
      </c>
      <c r="C53" s="189" t="s">
        <v>672</v>
      </c>
      <c r="D53" s="190"/>
      <c r="E53" s="188"/>
    </row>
    <row r="54" spans="2:5" ht="15" x14ac:dyDescent="0.25">
      <c r="B54" s="187"/>
      <c r="C54" s="187"/>
      <c r="D54" s="190"/>
      <c r="E54" s="188"/>
    </row>
    <row r="55" spans="2:5" x14ac:dyDescent="0.2">
      <c r="B55" s="188"/>
      <c r="C55" s="188"/>
      <c r="D55" s="188"/>
      <c r="E55" s="188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2"/>
  <sheetViews>
    <sheetView showGridLines="0" workbookViewId="0">
      <selection activeCell="A31" sqref="A1:F31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667</v>
      </c>
      <c r="B1" s="164"/>
      <c r="C1" s="165"/>
    </row>
    <row r="2" spans="1:3" s="37" customFormat="1" ht="18" customHeight="1" x14ac:dyDescent="0.25">
      <c r="A2" s="166" t="s">
        <v>612</v>
      </c>
      <c r="B2" s="167"/>
      <c r="C2" s="168"/>
    </row>
    <row r="3" spans="1:3" s="37" customFormat="1" ht="18" customHeight="1" x14ac:dyDescent="0.25">
      <c r="A3" s="166" t="s">
        <v>668</v>
      </c>
      <c r="B3" s="167"/>
      <c r="C3" s="168"/>
    </row>
    <row r="4" spans="1:3" s="39" customFormat="1" ht="18" customHeight="1" x14ac:dyDescent="0.2">
      <c r="A4" s="169" t="s">
        <v>613</v>
      </c>
      <c r="B4" s="170"/>
      <c r="C4" s="171"/>
    </row>
    <row r="5" spans="1:3" x14ac:dyDescent="0.2">
      <c r="A5" s="54" t="s">
        <v>520</v>
      </c>
      <c r="B5" s="54"/>
      <c r="C5" s="130">
        <v>16349063.76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4" x14ac:dyDescent="0.2">
      <c r="A17" s="66">
        <v>3.2</v>
      </c>
      <c r="B17" s="59" t="s">
        <v>529</v>
      </c>
      <c r="C17" s="132">
        <v>0</v>
      </c>
    </row>
    <row r="18" spans="1:4" x14ac:dyDescent="0.2">
      <c r="A18" s="66">
        <v>3.3</v>
      </c>
      <c r="B18" s="61" t="s">
        <v>530</v>
      </c>
      <c r="C18" s="133">
        <v>0</v>
      </c>
    </row>
    <row r="19" spans="1:4" x14ac:dyDescent="0.2">
      <c r="A19" s="55"/>
      <c r="B19" s="67"/>
      <c r="C19" s="68"/>
    </row>
    <row r="20" spans="1:4" x14ac:dyDescent="0.2">
      <c r="A20" s="69" t="s">
        <v>659</v>
      </c>
      <c r="B20" s="69"/>
      <c r="C20" s="130">
        <f>C5+C7-C15</f>
        <v>16349063.76</v>
      </c>
    </row>
    <row r="22" spans="1:4" x14ac:dyDescent="0.2">
      <c r="B22" s="38" t="s">
        <v>624</v>
      </c>
    </row>
    <row r="30" spans="1:4" x14ac:dyDescent="0.2">
      <c r="B30" s="189" t="s">
        <v>669</v>
      </c>
      <c r="C30" s="189" t="s">
        <v>670</v>
      </c>
      <c r="D30" s="190"/>
    </row>
    <row r="31" spans="1:4" x14ac:dyDescent="0.2">
      <c r="B31" s="189" t="s">
        <v>671</v>
      </c>
      <c r="C31" s="189" t="s">
        <v>672</v>
      </c>
      <c r="D31" s="190"/>
    </row>
    <row r="32" spans="1:4" ht="15" x14ac:dyDescent="0.25">
      <c r="B32" s="187"/>
      <c r="C32" s="187"/>
      <c r="D32" s="190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showGridLines="0" workbookViewId="0">
      <selection activeCell="A50" sqref="A1:H50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667</v>
      </c>
      <c r="B1" s="173"/>
      <c r="C1" s="174"/>
    </row>
    <row r="2" spans="1:3" s="40" customFormat="1" ht="18.95" customHeight="1" x14ac:dyDescent="0.25">
      <c r="A2" s="175" t="s">
        <v>614</v>
      </c>
      <c r="B2" s="176"/>
      <c r="C2" s="177"/>
    </row>
    <row r="3" spans="1:3" s="40" customFormat="1" ht="18.95" customHeight="1" x14ac:dyDescent="0.25">
      <c r="A3" s="175" t="s">
        <v>668</v>
      </c>
      <c r="B3" s="176"/>
      <c r="C3" s="177"/>
    </row>
    <row r="4" spans="1:3" x14ac:dyDescent="0.2">
      <c r="A4" s="169" t="s">
        <v>613</v>
      </c>
      <c r="B4" s="170"/>
      <c r="C4" s="171"/>
    </row>
    <row r="5" spans="1:3" x14ac:dyDescent="0.2">
      <c r="A5" s="79" t="s">
        <v>533</v>
      </c>
      <c r="B5" s="54"/>
      <c r="C5" s="134">
        <v>9778522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526064.53999999992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459952.47</v>
      </c>
    </row>
    <row r="10" spans="1:3" x14ac:dyDescent="0.2">
      <c r="A10" s="85">
        <v>2.2999999999999998</v>
      </c>
      <c r="B10" s="72" t="s">
        <v>236</v>
      </c>
      <c r="C10" s="135">
        <v>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34043.1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32068.97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0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410314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5" x14ac:dyDescent="0.2">
      <c r="A33" s="85" t="s">
        <v>557</v>
      </c>
      <c r="B33" s="72" t="s">
        <v>448</v>
      </c>
      <c r="C33" s="135">
        <v>410314</v>
      </c>
      <c r="E33" s="183"/>
    </row>
    <row r="34" spans="1:5" x14ac:dyDescent="0.2">
      <c r="A34" s="85" t="s">
        <v>558</v>
      </c>
      <c r="B34" s="72" t="s">
        <v>454</v>
      </c>
      <c r="C34" s="135">
        <v>0</v>
      </c>
    </row>
    <row r="35" spans="1:5" x14ac:dyDescent="0.2">
      <c r="A35" s="85" t="s">
        <v>559</v>
      </c>
      <c r="B35" s="72" t="s">
        <v>462</v>
      </c>
      <c r="C35" s="135">
        <v>0</v>
      </c>
    </row>
    <row r="36" spans="1:5" x14ac:dyDescent="0.2">
      <c r="A36" s="85" t="s">
        <v>662</v>
      </c>
      <c r="B36" s="72" t="s">
        <v>366</v>
      </c>
      <c r="C36" s="135">
        <v>0</v>
      </c>
    </row>
    <row r="37" spans="1:5" x14ac:dyDescent="0.2">
      <c r="A37" s="85" t="s">
        <v>663</v>
      </c>
      <c r="B37" s="80" t="s">
        <v>560</v>
      </c>
      <c r="C37" s="137">
        <v>0</v>
      </c>
    </row>
    <row r="38" spans="1:5" x14ac:dyDescent="0.2">
      <c r="A38" s="73"/>
      <c r="B38" s="76"/>
      <c r="C38" s="77"/>
    </row>
    <row r="39" spans="1:5" x14ac:dyDescent="0.2">
      <c r="A39" s="78" t="s">
        <v>660</v>
      </c>
      <c r="B39" s="54"/>
      <c r="C39" s="130">
        <f>C5-C7+C30</f>
        <v>9662771.4600000009</v>
      </c>
    </row>
    <row r="41" spans="1:5" x14ac:dyDescent="0.2">
      <c r="B41" s="38" t="s">
        <v>624</v>
      </c>
    </row>
    <row r="48" spans="1:5" x14ac:dyDescent="0.2">
      <c r="B48" s="189" t="s">
        <v>669</v>
      </c>
      <c r="C48" s="189" t="s">
        <v>670</v>
      </c>
      <c r="D48" s="190"/>
    </row>
    <row r="49" spans="2:4" x14ac:dyDescent="0.2">
      <c r="B49" s="189" t="s">
        <v>671</v>
      </c>
      <c r="C49" s="189" t="s">
        <v>672</v>
      </c>
      <c r="D49" s="190"/>
    </row>
    <row r="50" spans="2:4" ht="15" x14ac:dyDescent="0.25">
      <c r="B50" s="187"/>
      <c r="C50" s="187"/>
      <c r="D50" s="190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0"/>
  <sheetViews>
    <sheetView tabSelected="1" workbookViewId="0">
      <selection activeCell="A71" sqref="A1:J7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667</v>
      </c>
      <c r="B1" s="178"/>
      <c r="C1" s="178"/>
      <c r="D1" s="178"/>
      <c r="E1" s="178"/>
      <c r="F1" s="178"/>
      <c r="G1" s="27" t="s">
        <v>604</v>
      </c>
      <c r="H1" s="28">
        <v>2024</v>
      </c>
    </row>
    <row r="2" spans="1:10" ht="18.95" customHeight="1" x14ac:dyDescent="0.2">
      <c r="A2" s="162" t="s">
        <v>615</v>
      </c>
      <c r="B2" s="178"/>
      <c r="C2" s="178"/>
      <c r="D2" s="178"/>
      <c r="E2" s="178"/>
      <c r="F2" s="178"/>
      <c r="G2" s="27" t="s">
        <v>605</v>
      </c>
      <c r="H2" s="28" t="s">
        <v>607</v>
      </c>
    </row>
    <row r="3" spans="1:10" ht="18.95" customHeight="1" x14ac:dyDescent="0.2">
      <c r="A3" s="179" t="s">
        <v>668</v>
      </c>
      <c r="B3" s="180"/>
      <c r="C3" s="180"/>
      <c r="D3" s="180"/>
      <c r="E3" s="180"/>
      <c r="F3" s="180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Comité Municipal de Agua Potable y Alcantarillado de Apaseo el Grande, Gto.</v>
      </c>
      <c r="C37" s="165"/>
      <c r="D37" s="34"/>
      <c r="E37" s="34"/>
      <c r="F37" s="34"/>
    </row>
    <row r="38" spans="1:6" x14ac:dyDescent="0.2">
      <c r="B38" s="166" t="s">
        <v>664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47600694.939999998</v>
      </c>
      <c r="D42" s="34"/>
      <c r="E42" s="34"/>
      <c r="F42" s="34"/>
    </row>
    <row r="43" spans="1:6" x14ac:dyDescent="0.2">
      <c r="B43" s="153" t="s">
        <v>92</v>
      </c>
      <c r="C43" s="154">
        <v>-31251631.18</v>
      </c>
      <c r="D43" s="34"/>
      <c r="E43" s="34"/>
      <c r="F43" s="34"/>
    </row>
    <row r="44" spans="1:6" x14ac:dyDescent="0.2">
      <c r="B44" s="153" t="s">
        <v>91</v>
      </c>
      <c r="C44" s="154">
        <v>0</v>
      </c>
      <c r="D44" s="34"/>
      <c r="E44" s="34"/>
      <c r="F44" s="34"/>
    </row>
    <row r="45" spans="1:6" x14ac:dyDescent="0.2">
      <c r="B45" s="153" t="s">
        <v>90</v>
      </c>
      <c r="C45" s="154">
        <v>-76073.06</v>
      </c>
      <c r="D45" s="34"/>
      <c r="E45" s="34"/>
      <c r="F45" s="34"/>
    </row>
    <row r="46" spans="1:6" x14ac:dyDescent="0.2">
      <c r="B46" s="153" t="s">
        <v>89</v>
      </c>
      <c r="C46" s="154">
        <v>-16272990.699999999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Comité Municipal de Agua Potable y Alcantarillado de Apaseo el Grande, Gto.</v>
      </c>
      <c r="C48" s="165"/>
    </row>
    <row r="49" spans="2:3" x14ac:dyDescent="0.2">
      <c r="B49" s="166" t="s">
        <v>665</v>
      </c>
      <c r="C49" s="168"/>
    </row>
    <row r="50" spans="2:3" x14ac:dyDescent="0.2">
      <c r="B50" s="166" t="str">
        <f>A3</f>
        <v>Correspondiente del 1 de Enero al 31 de Marzo de 2024</v>
      </c>
      <c r="C50" s="168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-47600694.939999998</v>
      </c>
    </row>
    <row r="54" spans="2:3" x14ac:dyDescent="0.2">
      <c r="B54" s="153" t="s">
        <v>87</v>
      </c>
      <c r="C54" s="156">
        <v>68923414.599999994</v>
      </c>
    </row>
    <row r="55" spans="2:3" x14ac:dyDescent="0.2">
      <c r="B55" s="153" t="s">
        <v>666</v>
      </c>
      <c r="C55" s="156">
        <v>-31187831.41</v>
      </c>
    </row>
    <row r="56" spans="2:3" x14ac:dyDescent="0.2">
      <c r="B56" s="153" t="s">
        <v>86</v>
      </c>
      <c r="C56" s="156">
        <v>178672.42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33417</v>
      </c>
    </row>
    <row r="59" spans="2:3" x14ac:dyDescent="0.2">
      <c r="B59" s="153" t="s">
        <v>83</v>
      </c>
      <c r="C59" s="156">
        <v>9653022.3300000001</v>
      </c>
    </row>
    <row r="61" spans="2:3" x14ac:dyDescent="0.2">
      <c r="B61" s="20" t="s">
        <v>624</v>
      </c>
    </row>
    <row r="68" spans="2:4" x14ac:dyDescent="0.2">
      <c r="B68" s="185" t="s">
        <v>669</v>
      </c>
      <c r="C68" s="185" t="s">
        <v>670</v>
      </c>
      <c r="D68" s="186"/>
    </row>
    <row r="69" spans="2:4" x14ac:dyDescent="0.2">
      <c r="B69" s="185" t="s">
        <v>671</v>
      </c>
      <c r="C69" s="185" t="s">
        <v>672</v>
      </c>
      <c r="D69" s="186"/>
    </row>
    <row r="70" spans="2:4" ht="15" x14ac:dyDescent="0.25">
      <c r="B70" s="184"/>
      <c r="C70" s="184"/>
      <c r="D70" s="186"/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scale="4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594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7"/>
  <sheetViews>
    <sheetView zoomScaleNormal="100" workbookViewId="0">
      <selection activeCell="A228" sqref="A1:E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667</v>
      </c>
      <c r="B1" s="159"/>
      <c r="C1" s="159"/>
      <c r="D1" s="14" t="s">
        <v>604</v>
      </c>
      <c r="E1" s="25">
        <v>2024</v>
      </c>
    </row>
    <row r="2" spans="1:5" s="16" customFormat="1" ht="18.95" customHeight="1" x14ac:dyDescent="0.25">
      <c r="A2" s="159" t="s">
        <v>609</v>
      </c>
      <c r="B2" s="159"/>
      <c r="C2" s="159"/>
      <c r="D2" s="14" t="s">
        <v>605</v>
      </c>
      <c r="E2" s="25" t="s">
        <v>607</v>
      </c>
    </row>
    <row r="3" spans="1:5" s="16" customFormat="1" ht="18.95" customHeight="1" x14ac:dyDescent="0.25">
      <c r="A3" s="159" t="s">
        <v>668</v>
      </c>
      <c r="B3" s="159"/>
      <c r="C3" s="15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16332964.199999999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1025736.91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1025736.91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15307227.289999999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15307227.289999999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16099.56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16099.56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16099.56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9662771.3099999987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9662771.3099999987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4130583.61</v>
      </c>
      <c r="D100" s="53">
        <f t="shared" ref="D100:D163" si="0">C100/$C$98</f>
        <v>0.42747401107643523</v>
      </c>
      <c r="E100" s="49"/>
    </row>
    <row r="101" spans="1:5" x14ac:dyDescent="0.2">
      <c r="A101" s="51">
        <v>5111</v>
      </c>
      <c r="B101" s="49" t="s">
        <v>360</v>
      </c>
      <c r="C101" s="52">
        <v>2275449</v>
      </c>
      <c r="D101" s="53">
        <f t="shared" si="0"/>
        <v>0.23548616923647345</v>
      </c>
      <c r="E101" s="49"/>
    </row>
    <row r="102" spans="1:5" x14ac:dyDescent="0.2">
      <c r="A102" s="51">
        <v>5112</v>
      </c>
      <c r="B102" s="49" t="s">
        <v>361</v>
      </c>
      <c r="C102" s="52">
        <v>356572</v>
      </c>
      <c r="D102" s="53">
        <f t="shared" si="0"/>
        <v>3.6901628793696462E-2</v>
      </c>
      <c r="E102" s="49"/>
    </row>
    <row r="103" spans="1:5" x14ac:dyDescent="0.2">
      <c r="A103" s="51">
        <v>5113</v>
      </c>
      <c r="B103" s="49" t="s">
        <v>362</v>
      </c>
      <c r="C103" s="52">
        <v>84340.4</v>
      </c>
      <c r="D103" s="53">
        <f t="shared" si="0"/>
        <v>8.7283862252557024E-3</v>
      </c>
      <c r="E103" s="49"/>
    </row>
    <row r="104" spans="1:5" x14ac:dyDescent="0.2">
      <c r="A104" s="51">
        <v>5114</v>
      </c>
      <c r="B104" s="49" t="s">
        <v>363</v>
      </c>
      <c r="C104" s="52">
        <v>695421.61</v>
      </c>
      <c r="D104" s="53">
        <f t="shared" si="0"/>
        <v>7.1969167818378185E-2</v>
      </c>
      <c r="E104" s="49"/>
    </row>
    <row r="105" spans="1:5" x14ac:dyDescent="0.2">
      <c r="A105" s="51">
        <v>5115</v>
      </c>
      <c r="B105" s="49" t="s">
        <v>364</v>
      </c>
      <c r="C105" s="52">
        <v>17855.599999999999</v>
      </c>
      <c r="D105" s="53">
        <f t="shared" si="0"/>
        <v>1.8478756691179521E-3</v>
      </c>
      <c r="E105" s="49"/>
    </row>
    <row r="106" spans="1:5" x14ac:dyDescent="0.2">
      <c r="A106" s="51">
        <v>5116</v>
      </c>
      <c r="B106" s="49" t="s">
        <v>365</v>
      </c>
      <c r="C106" s="52">
        <v>700945</v>
      </c>
      <c r="D106" s="53">
        <f t="shared" si="0"/>
        <v>7.2540783333513464E-2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1384833.42</v>
      </c>
      <c r="D107" s="53">
        <f t="shared" si="0"/>
        <v>0.14331638156093338</v>
      </c>
      <c r="E107" s="49"/>
    </row>
    <row r="108" spans="1:5" x14ac:dyDescent="0.2">
      <c r="A108" s="51">
        <v>5121</v>
      </c>
      <c r="B108" s="49" t="s">
        <v>367</v>
      </c>
      <c r="C108" s="52">
        <v>75001.570000000007</v>
      </c>
      <c r="D108" s="53">
        <f t="shared" si="0"/>
        <v>7.7619109046263889E-3</v>
      </c>
      <c r="E108" s="49"/>
    </row>
    <row r="109" spans="1:5" x14ac:dyDescent="0.2">
      <c r="A109" s="51">
        <v>5122</v>
      </c>
      <c r="B109" s="49" t="s">
        <v>368</v>
      </c>
      <c r="C109" s="52">
        <v>33345.9</v>
      </c>
      <c r="D109" s="53">
        <f t="shared" si="0"/>
        <v>3.4509664908958719E-3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838424.02</v>
      </c>
      <c r="D111" s="53">
        <f t="shared" si="0"/>
        <v>8.6768484226912759E-2</v>
      </c>
      <c r="E111" s="49"/>
    </row>
    <row r="112" spans="1:5" x14ac:dyDescent="0.2">
      <c r="A112" s="51">
        <v>5125</v>
      </c>
      <c r="B112" s="49" t="s">
        <v>371</v>
      </c>
      <c r="C112" s="52">
        <v>64248.6</v>
      </c>
      <c r="D112" s="53">
        <f t="shared" si="0"/>
        <v>6.6490862650872371E-3</v>
      </c>
      <c r="E112" s="49"/>
    </row>
    <row r="113" spans="1:5" x14ac:dyDescent="0.2">
      <c r="A113" s="51">
        <v>5126</v>
      </c>
      <c r="B113" s="49" t="s">
        <v>372</v>
      </c>
      <c r="C113" s="52">
        <v>266459.71000000002</v>
      </c>
      <c r="D113" s="53">
        <f t="shared" si="0"/>
        <v>2.7575909793522792E-2</v>
      </c>
      <c r="E113" s="49"/>
    </row>
    <row r="114" spans="1:5" x14ac:dyDescent="0.2">
      <c r="A114" s="51">
        <v>5127</v>
      </c>
      <c r="B114" s="49" t="s">
        <v>373</v>
      </c>
      <c r="C114" s="52">
        <v>7666.39</v>
      </c>
      <c r="D114" s="53">
        <f t="shared" si="0"/>
        <v>7.9339454014254235E-4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99687.23</v>
      </c>
      <c r="D116" s="53">
        <f t="shared" si="0"/>
        <v>1.0316629339745805E-2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4147354.28</v>
      </c>
      <c r="D117" s="53">
        <f t="shared" si="0"/>
        <v>0.42920960736263147</v>
      </c>
      <c r="E117" s="49"/>
    </row>
    <row r="118" spans="1:5" x14ac:dyDescent="0.2">
      <c r="A118" s="51">
        <v>5131</v>
      </c>
      <c r="B118" s="49" t="s">
        <v>377</v>
      </c>
      <c r="C118" s="52">
        <v>2275048.2799999998</v>
      </c>
      <c r="D118" s="53">
        <f t="shared" si="0"/>
        <v>0.23544469873208662</v>
      </c>
      <c r="E118" s="49"/>
    </row>
    <row r="119" spans="1:5" x14ac:dyDescent="0.2">
      <c r="A119" s="51">
        <v>5132</v>
      </c>
      <c r="B119" s="49" t="s">
        <v>378</v>
      </c>
      <c r="C119" s="52">
        <v>15682.4</v>
      </c>
      <c r="D119" s="53">
        <f t="shared" si="0"/>
        <v>1.6229712467447396E-3</v>
      </c>
      <c r="E119" s="49"/>
    </row>
    <row r="120" spans="1:5" x14ac:dyDescent="0.2">
      <c r="A120" s="51">
        <v>5133</v>
      </c>
      <c r="B120" s="49" t="s">
        <v>379</v>
      </c>
      <c r="C120" s="52">
        <v>64481.21</v>
      </c>
      <c r="D120" s="53">
        <f t="shared" si="0"/>
        <v>6.6731590691035412E-3</v>
      </c>
      <c r="E120" s="49"/>
    </row>
    <row r="121" spans="1:5" x14ac:dyDescent="0.2">
      <c r="A121" s="51">
        <v>5134</v>
      </c>
      <c r="B121" s="49" t="s">
        <v>380</v>
      </c>
      <c r="C121" s="52">
        <v>385136.37</v>
      </c>
      <c r="D121" s="53">
        <f t="shared" si="0"/>
        <v>3.9857754845281548E-2</v>
      </c>
      <c r="E121" s="49"/>
    </row>
    <row r="122" spans="1:5" x14ac:dyDescent="0.2">
      <c r="A122" s="51">
        <v>5135</v>
      </c>
      <c r="B122" s="49" t="s">
        <v>381</v>
      </c>
      <c r="C122" s="52">
        <v>480505.28</v>
      </c>
      <c r="D122" s="53">
        <f t="shared" si="0"/>
        <v>4.9727481338891391E-2</v>
      </c>
      <c r="E122" s="49"/>
    </row>
    <row r="123" spans="1:5" x14ac:dyDescent="0.2">
      <c r="A123" s="51">
        <v>5136</v>
      </c>
      <c r="B123" s="49" t="s">
        <v>382</v>
      </c>
      <c r="C123" s="52">
        <v>57832</v>
      </c>
      <c r="D123" s="53">
        <f t="shared" si="0"/>
        <v>5.9850324658050928E-3</v>
      </c>
      <c r="E123" s="49"/>
    </row>
    <row r="124" spans="1:5" x14ac:dyDescent="0.2">
      <c r="A124" s="51">
        <v>5137</v>
      </c>
      <c r="B124" s="49" t="s">
        <v>383</v>
      </c>
      <c r="C124" s="52">
        <v>5317.13</v>
      </c>
      <c r="D124" s="53">
        <f t="shared" si="0"/>
        <v>5.5026967206574619E-4</v>
      </c>
      <c r="E124" s="49"/>
    </row>
    <row r="125" spans="1:5" x14ac:dyDescent="0.2">
      <c r="A125" s="51">
        <v>5138</v>
      </c>
      <c r="B125" s="49" t="s">
        <v>384</v>
      </c>
      <c r="C125" s="52">
        <v>74175.61</v>
      </c>
      <c r="D125" s="53">
        <f t="shared" si="0"/>
        <v>7.6764323215675907E-3</v>
      </c>
      <c r="E125" s="49"/>
    </row>
    <row r="126" spans="1:5" x14ac:dyDescent="0.2">
      <c r="A126" s="51">
        <v>5139</v>
      </c>
      <c r="B126" s="49" t="s">
        <v>385</v>
      </c>
      <c r="C126" s="52">
        <v>789176</v>
      </c>
      <c r="D126" s="53">
        <f t="shared" si="0"/>
        <v>8.1671807671085214E-2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624</v>
      </c>
    </row>
    <row r="225" spans="2:4" x14ac:dyDescent="0.2">
      <c r="B225" s="189" t="s">
        <v>669</v>
      </c>
      <c r="C225" s="189" t="s">
        <v>670</v>
      </c>
      <c r="D225" s="190"/>
    </row>
    <row r="226" spans="2:4" x14ac:dyDescent="0.2">
      <c r="B226" s="189" t="s">
        <v>671</v>
      </c>
      <c r="C226" s="189" t="s">
        <v>672</v>
      </c>
      <c r="D226" s="190"/>
    </row>
    <row r="227" spans="2:4" ht="15" x14ac:dyDescent="0.25">
      <c r="B227" s="187"/>
      <c r="C227" s="187"/>
      <c r="D227" s="1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9"/>
  <sheetViews>
    <sheetView zoomScale="106" zoomScaleNormal="106" workbookViewId="0">
      <selection activeCell="A159" sqref="A1:H15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667</v>
      </c>
      <c r="B1" s="161"/>
      <c r="C1" s="161"/>
      <c r="D1" s="161"/>
      <c r="E1" s="161"/>
      <c r="F1" s="161"/>
      <c r="G1" s="14" t="s">
        <v>604</v>
      </c>
      <c r="H1" s="25">
        <v>2024</v>
      </c>
    </row>
    <row r="2" spans="1:8" s="16" customFormat="1" ht="18.95" customHeight="1" x14ac:dyDescent="0.25">
      <c r="A2" s="160" t="s">
        <v>608</v>
      </c>
      <c r="B2" s="161"/>
      <c r="C2" s="161"/>
      <c r="D2" s="161"/>
      <c r="E2" s="161"/>
      <c r="F2" s="161"/>
      <c r="G2" s="14" t="s">
        <v>605</v>
      </c>
      <c r="H2" s="25" t="s">
        <v>607</v>
      </c>
    </row>
    <row r="3" spans="1:8" s="16" customFormat="1" ht="18.95" customHeight="1" x14ac:dyDescent="0.25">
      <c r="A3" s="160" t="s">
        <v>668</v>
      </c>
      <c r="B3" s="161"/>
      <c r="C3" s="161"/>
      <c r="D3" s="161"/>
      <c r="E3" s="161"/>
      <c r="F3" s="16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41958096.490000002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1202.49</v>
      </c>
      <c r="D15" s="24">
        <v>1202.49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47557.49</v>
      </c>
      <c r="D20" s="24">
        <v>47557.49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33697.199999999997</v>
      </c>
      <c r="D21" s="24">
        <v>33697.199999999997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7174889.9000000004</v>
      </c>
      <c r="D23" s="24">
        <v>7174889.9000000004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141721.29</v>
      </c>
    </row>
    <row r="42" spans="1:8" x14ac:dyDescent="0.2">
      <c r="A42" s="22">
        <v>1151</v>
      </c>
      <c r="B42" s="20" t="s">
        <v>222</v>
      </c>
      <c r="C42" s="24">
        <v>141721.29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46289831.719999999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1416000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411756.42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35441133.079999998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9020942.2200000007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35933372.280000001</v>
      </c>
      <c r="D62" s="24">
        <f t="shared" ref="D62:E62" si="0">SUM(D63:D70)</f>
        <v>0</v>
      </c>
      <c r="E62" s="24">
        <f t="shared" si="0"/>
        <v>24855100.66</v>
      </c>
    </row>
    <row r="63" spans="1:9" x14ac:dyDescent="0.2">
      <c r="A63" s="22">
        <v>1241</v>
      </c>
      <c r="B63" s="20" t="s">
        <v>236</v>
      </c>
      <c r="C63" s="24">
        <v>2448410.0499999998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68725.56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14486501.58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60583.94</v>
      </c>
      <c r="D67" s="24">
        <v>0</v>
      </c>
      <c r="E67" s="24">
        <v>24855100.66</v>
      </c>
    </row>
    <row r="68" spans="1:9" x14ac:dyDescent="0.2">
      <c r="A68" s="22">
        <v>1246</v>
      </c>
      <c r="B68" s="20" t="s">
        <v>241</v>
      </c>
      <c r="C68" s="24">
        <v>18751251.149999999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117900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2437668.54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866662.43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1571006.11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3102230.28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3102230.28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1120462.47</v>
      </c>
      <c r="D110" s="24">
        <f>SUM(D111:D119)</f>
        <v>1120462.47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39275.29</v>
      </c>
      <c r="D112" s="24">
        <f t="shared" ref="D112:D119" si="1">C112</f>
        <v>39275.29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317947.8</v>
      </c>
      <c r="D117" s="24">
        <f t="shared" si="1"/>
        <v>317947.8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763239.38</v>
      </c>
      <c r="D119" s="24">
        <f t="shared" si="1"/>
        <v>763239.38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4" x14ac:dyDescent="0.2">
      <c r="A145" s="22">
        <v>2199</v>
      </c>
      <c r="B145" s="20" t="s">
        <v>297</v>
      </c>
      <c r="C145" s="24">
        <v>0</v>
      </c>
    </row>
    <row r="146" spans="1:4" x14ac:dyDescent="0.2">
      <c r="A146" s="22">
        <v>2240</v>
      </c>
      <c r="B146" s="20" t="s">
        <v>298</v>
      </c>
      <c r="C146" s="24">
        <f>SUM(C147:C149)</f>
        <v>0</v>
      </c>
    </row>
    <row r="147" spans="1:4" x14ac:dyDescent="0.2">
      <c r="A147" s="22">
        <v>2241</v>
      </c>
      <c r="B147" s="20" t="s">
        <v>299</v>
      </c>
      <c r="C147" s="24">
        <v>0</v>
      </c>
    </row>
    <row r="148" spans="1:4" x14ac:dyDescent="0.2">
      <c r="A148" s="22">
        <v>2242</v>
      </c>
      <c r="B148" s="20" t="s">
        <v>300</v>
      </c>
      <c r="C148" s="24">
        <v>0</v>
      </c>
    </row>
    <row r="149" spans="1:4" x14ac:dyDescent="0.2">
      <c r="A149" s="22">
        <v>2249</v>
      </c>
      <c r="B149" s="20" t="s">
        <v>301</v>
      </c>
      <c r="C149" s="24">
        <v>0</v>
      </c>
    </row>
    <row r="151" spans="1:4" x14ac:dyDescent="0.2">
      <c r="B151" s="20" t="s">
        <v>624</v>
      </c>
    </row>
    <row r="157" spans="1:4" x14ac:dyDescent="0.2">
      <c r="B157" s="189" t="s">
        <v>669</v>
      </c>
      <c r="C157" s="189" t="s">
        <v>670</v>
      </c>
      <c r="D157" s="190"/>
    </row>
    <row r="158" spans="1:4" x14ac:dyDescent="0.2">
      <c r="B158" s="189" t="s">
        <v>671</v>
      </c>
      <c r="C158" s="189" t="s">
        <v>672</v>
      </c>
      <c r="D158" s="190"/>
    </row>
    <row r="159" spans="1:4" ht="15" x14ac:dyDescent="0.25">
      <c r="B159" s="187"/>
      <c r="C159" s="187"/>
      <c r="D159" s="19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workbookViewId="0">
      <selection activeCell="A39" sqref="A1:E3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667</v>
      </c>
      <c r="B1" s="162"/>
      <c r="C1" s="162"/>
      <c r="D1" s="27" t="s">
        <v>604</v>
      </c>
      <c r="E1" s="28">
        <v>2024</v>
      </c>
    </row>
    <row r="2" spans="1:5" ht="18.95" customHeight="1" x14ac:dyDescent="0.2">
      <c r="A2" s="162" t="s">
        <v>610</v>
      </c>
      <c r="B2" s="162"/>
      <c r="C2" s="162"/>
      <c r="D2" s="27" t="s">
        <v>605</v>
      </c>
      <c r="E2" s="28" t="s">
        <v>607</v>
      </c>
    </row>
    <row r="3" spans="1:5" ht="18.95" customHeight="1" x14ac:dyDescent="0.2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842981.52</v>
      </c>
    </row>
    <row r="9" spans="1:5" x14ac:dyDescent="0.2">
      <c r="A9" s="33">
        <v>3120</v>
      </c>
      <c r="B9" s="29" t="s">
        <v>464</v>
      </c>
      <c r="C9" s="34">
        <v>99700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6686292.4500000002</v>
      </c>
    </row>
    <row r="15" spans="1:5" x14ac:dyDescent="0.2">
      <c r="A15" s="33">
        <v>3220</v>
      </c>
      <c r="B15" s="29" t="s">
        <v>468</v>
      </c>
      <c r="C15" s="34">
        <v>104302666.98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  <row r="34" spans="2:4" x14ac:dyDescent="0.2">
      <c r="B34" s="189" t="s">
        <v>669</v>
      </c>
      <c r="C34" s="189" t="s">
        <v>670</v>
      </c>
      <c r="D34" s="190"/>
    </row>
    <row r="35" spans="2:4" x14ac:dyDescent="0.2">
      <c r="B35" s="189" t="s">
        <v>671</v>
      </c>
      <c r="C35" s="189" t="s">
        <v>672</v>
      </c>
      <c r="D35" s="190"/>
    </row>
    <row r="36" spans="2:4" ht="15" x14ac:dyDescent="0.25">
      <c r="B36" s="187"/>
      <c r="C36" s="187"/>
      <c r="D36" s="1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7"/>
  <sheetViews>
    <sheetView workbookViewId="0">
      <selection activeCell="A129" sqref="A1:E12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667</v>
      </c>
      <c r="B1" s="162"/>
      <c r="C1" s="162"/>
      <c r="D1" s="27" t="s">
        <v>604</v>
      </c>
      <c r="E1" s="28">
        <v>2024</v>
      </c>
    </row>
    <row r="2" spans="1:5" s="35" customFormat="1" ht="18.95" customHeight="1" x14ac:dyDescent="0.25">
      <c r="A2" s="162" t="s">
        <v>611</v>
      </c>
      <c r="B2" s="162"/>
      <c r="C2" s="162"/>
      <c r="D2" s="27" t="s">
        <v>605</v>
      </c>
      <c r="E2" s="28" t="s">
        <v>607</v>
      </c>
    </row>
    <row r="3" spans="1:5" s="35" customFormat="1" ht="18.95" customHeight="1" x14ac:dyDescent="0.25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1189775.8</v>
      </c>
      <c r="D9" s="34">
        <v>334064.74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41958096.490000002</v>
      </c>
      <c r="D11" s="34">
        <v>36195323.210000001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43147872.289999999</v>
      </c>
      <c r="D15" s="121">
        <f>SUM(D8:D14)</f>
        <v>36529387.950000003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66112.070000000007</v>
      </c>
      <c r="D28" s="121">
        <f>SUM(D29:D36)</f>
        <v>66112.070000000007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34043.1</v>
      </c>
      <c r="D32" s="34">
        <v>34043.1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32068.97</v>
      </c>
      <c r="D34" s="34">
        <v>32068.97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66112.070000000007</v>
      </c>
      <c r="D38" s="121">
        <f>D20+D28+D37</f>
        <v>66112.070000000007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6686292.4500000002</v>
      </c>
      <c r="D42" s="121">
        <v>19758645.829999998</v>
      </c>
    </row>
    <row r="43" spans="1:5" x14ac:dyDescent="0.2">
      <c r="A43" s="33"/>
      <c r="B43" s="122" t="s">
        <v>616</v>
      </c>
      <c r="C43" s="121">
        <f>C46+C58+C86+C89+C44</f>
        <v>33417</v>
      </c>
      <c r="D43" s="121">
        <f>D46+D58+D86+D89+D44</f>
        <v>2210728.08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425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2127733.08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2127733.08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2012276.93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115456.15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33417</v>
      </c>
      <c r="D89" s="121">
        <f>SUM(D90:D94)</f>
        <v>82995</v>
      </c>
    </row>
    <row r="90" spans="1:4" x14ac:dyDescent="0.2">
      <c r="A90" s="33">
        <v>2111</v>
      </c>
      <c r="B90" s="29" t="s">
        <v>630</v>
      </c>
      <c r="C90" s="34">
        <v>0</v>
      </c>
      <c r="D90" s="34">
        <v>0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632</v>
      </c>
      <c r="C92" s="34">
        <v>33417</v>
      </c>
      <c r="D92" s="34">
        <v>82995</v>
      </c>
    </row>
    <row r="93" spans="1:4" x14ac:dyDescent="0.2">
      <c r="A93" s="33">
        <v>2115</v>
      </c>
      <c r="B93" s="29" t="s">
        <v>633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92172.62</v>
      </c>
      <c r="D104" s="140">
        <f>+D105+D107</f>
        <v>0</v>
      </c>
    </row>
    <row r="105" spans="1:4" x14ac:dyDescent="0.2">
      <c r="A105" s="138">
        <v>4300</v>
      </c>
      <c r="B105" s="144" t="s">
        <v>658</v>
      </c>
      <c r="C105" s="145">
        <f>+C106</f>
        <v>16099.56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16099.56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76073.06</v>
      </c>
      <c r="D107" s="121">
        <f>SUM(D108:D116)</f>
        <v>0</v>
      </c>
    </row>
    <row r="108" spans="1:4" x14ac:dyDescent="0.2">
      <c r="A108" s="33">
        <v>1124</v>
      </c>
      <c r="B108" s="126" t="s">
        <v>637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641</v>
      </c>
      <c r="C112" s="34">
        <v>0</v>
      </c>
      <c r="D112" s="34">
        <v>0</v>
      </c>
    </row>
    <row r="113" spans="1:4" x14ac:dyDescent="0.2">
      <c r="A113" s="33">
        <v>1124</v>
      </c>
      <c r="B113" s="126" t="s">
        <v>642</v>
      </c>
      <c r="C113" s="34">
        <v>0</v>
      </c>
      <c r="D113" s="34">
        <v>0</v>
      </c>
    </row>
    <row r="114" spans="1:4" x14ac:dyDescent="0.2">
      <c r="A114" s="33">
        <v>1122</v>
      </c>
      <c r="B114" s="126" t="s">
        <v>643</v>
      </c>
      <c r="C114" s="34">
        <v>76073.06</v>
      </c>
      <c r="D114" s="34">
        <v>0</v>
      </c>
    </row>
    <row r="115" spans="1:4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4" x14ac:dyDescent="0.2">
      <c r="A117" s="33"/>
      <c r="B117" s="128" t="s">
        <v>646</v>
      </c>
      <c r="C117" s="121">
        <f>C42+C43+C95-C101-C104</f>
        <v>6627536.8300000001</v>
      </c>
      <c r="D117" s="121">
        <f>D42+D43+D95-D101-D104</f>
        <v>21969373.909999996</v>
      </c>
    </row>
    <row r="125" spans="1:4" x14ac:dyDescent="0.2">
      <c r="B125" s="189" t="s">
        <v>669</v>
      </c>
      <c r="C125" s="189" t="s">
        <v>670</v>
      </c>
      <c r="D125" s="190"/>
    </row>
    <row r="126" spans="1:4" x14ac:dyDescent="0.2">
      <c r="B126" s="189" t="s">
        <v>671</v>
      </c>
      <c r="C126" s="189" t="s">
        <v>672</v>
      </c>
      <c r="D126" s="190"/>
    </row>
    <row r="127" spans="1:4" ht="15" x14ac:dyDescent="0.25">
      <c r="B127" s="187"/>
      <c r="C127" s="187"/>
      <c r="D127" s="1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2024-04-29T20:24:21Z</cp:lastPrinted>
  <dcterms:created xsi:type="dcterms:W3CDTF">2012-12-11T20:36:24Z</dcterms:created>
  <dcterms:modified xsi:type="dcterms:W3CDTF">2024-04-29T20:24:30Z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