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33AB761B-86FC-4D57-B5AA-C501B2FEADBC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<sst xmlns="http://schemas.openxmlformats.org/spreadsheetml/2006/main" count="963" uniqueCount="668">
  <si>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</si>
  <si>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</si>
  <si>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</si>
  <si>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</si>
  <si>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</si>
  <si>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</si>
  <si>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</si>
  <si>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</si>
  <si>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</si>
  <si>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</si>
  <si>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</si>
  <si>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</si>
  <si>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</si>
  <si>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</si>
  <si>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</si>
  <si>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</si>
  <si>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</si>
  <si>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</si>
  <si>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</si>
  <si>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</si>
  <si>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</si>
  <si>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</si>
  <si>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</si>
  <si>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</si>
  <si>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</si>
  <si>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</si>
  <si>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</si>
  <si>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</si>
  <si>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</si>
  <si>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</si>
  <si>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</si>
  <si>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</si>
  <si>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</si>
  <si>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</si>
  <si>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</si>
  <si>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</si>
  <si>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</si>
  <si>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</si>
  <si>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</si>
  <si>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</si>
  <si>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</si>
  <si>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</si>
  <si>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</si>
  <si>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</si>
  <si>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</si>
  <si>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</si>
  <si>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</si>
  <si>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</si>
  <si>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</si>
  <si>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</si>
  <si>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</si>
  <si>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</si>
  <si>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</si>
  <si>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</si>
  <si>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</si>
  <si>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</si>
  <si>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</si>
  <si>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</si>
  <si>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</si>
  <si>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</si>
  <si>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</si>
  <si>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</si>
  <si>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</si>
  <si>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</si>
  <si>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</si>
  <si>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</si>
  <si>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</si>
  <si>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</si>
  <si>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</si>
  <si>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</si>
  <si>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</si>
  <si>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</si>
  <si>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</si>
  <si>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</si>
  <si>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</si>
  <si>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</si>
  <si>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</si>
  <si>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</si>
  <si>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</si>
  <si>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</si>
  <si>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</si>
  <si>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</si>
  <si>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</si>
  <si>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</si>
  <si>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</si>
  <si>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</si>
  <si>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</si>
  <si>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</si>
  <si>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</si>
  <si>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</si>
  <si>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</si>
  <si>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</si>
  <si>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</si>
  <si>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</si>
  <si>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</si>
  <si>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</si>
  <si>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</si>
  <si>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</si>
  <si>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</si>
  <si>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</si>
  <si>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</si>
  <si>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</si>
  <si>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</si>
  <si>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</si>
  <si>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</si>
  <si>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</si>
  <si>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</si>
  <si>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</si>
  <si>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</si>
  <si>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</si>
  <si>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</si>
  <si>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</si>
  <si>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</si>
  <si>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</si>
  <si>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</si>
  <si>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</si>
  <si>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</si>
  <si>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</si>
  <si>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</si>
  <si>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</si>
  <si>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</si>
  <si>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</si>
  <si>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</si>
  <si>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</si>
  <si>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</si>
  <si>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</si>
  <si>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</si>
  <si>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</si>
  <si>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</si>
  <si>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</si>
  <si>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</si>
  <si>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</si>
  <si>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</si>
  <si>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</si>
  <si>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</si>
  <si>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</si>
  <si>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</si>
  <si>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</si>
  <si>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</si>
  <si>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</si>
  <si>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</si>
  <si>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</si>
  <si>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</si>
  <si>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</si>
  <si>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</si>
  <si>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</si>
  <si>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</si>
  <si>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</si>
  <si>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</si>
  <si>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</si>
  <si>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</si>
  <si>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</si>
  <si>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</si>
  <si>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</si>
  <si>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</si>
  <si>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</si>
  <si>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</si>
  <si>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</si>
  <si>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</si>
  <si>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</si>
  <si>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</si>
  <si>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</si>
  <si>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</si>
  <si>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</si>
  <si>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</si>
  <si>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</si>
  <si>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</si>
  <si>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</si>
  <si>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</si>
  <si>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</si>
  <si>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</si>
  <si>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</si>
  <si>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</si>
  <si>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</si>
  <si>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</si>
  <si>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</si>
  <si>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</si>
  <si>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</si>
  <si>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</si>
  <si>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</si>
  <si>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</si>
  <si>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</si>
  <si>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</si>
  <si>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</si>
  <si>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</si>
  <si>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</si>
  <si>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</si>
  <si>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</si>
  <si>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</si>
  <si>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</si>
  <si>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</si>
  <si>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</si>
  <si>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</si>
  <si>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</si>
  <si>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</si>
  <si>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</si>
  <si>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</si>
  <si>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</si>
  <si>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</si>
  <si>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</si>
  <si>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</si>
  <si>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</si>
  <si>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</si>
  <si>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</si>
  <si>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</si>
  <si>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</si>
  <si>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</si>
  <si>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</si>
  <si>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</si>
  <si>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</si>
  <si>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</si>
  <si>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</si>
  <si>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</si>
  <si>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</si>
  <si>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</si>
  <si>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</si>
  <si>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</si>
  <si>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</si>
  <si>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</si>
  <si>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</si>
  <si>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</si>
  <si>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</si>
  <si>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</si>
  <si>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</si>
  <si>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</si>
  <si>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</si>
  <si>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</si>
  <si>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</si>
  <si>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</si>
  <si>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</si>
  <si>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</si>
  <si>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</si>
  <si>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</si>
  <si>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</si>
  <si>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</si>
  <si>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</si>
  <si>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</si>
  <si>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</si>
  <si>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</si>
  <si>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</si>
  <si>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</si>
  <si>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</si>
  <si>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</si>
  <si>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</si>
  <si>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</si>
  <si>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</si>
  <si>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</si>
  <si>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</si>
  <si>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</si>
  <si>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</si>
  <si>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</si>
  <si>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</si>
  <si>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</si>
  <si>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</si>
  <si>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</si>
  <si>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</si>
  <si>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</si>
  <si>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</si>
  <si>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</si>
  <si>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</si>
  <si>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</si>
  <si>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</si>
  <si>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</si>
  <si>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</si>
  <si>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</si>
  <si>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</si>
  <si>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</si>
  <si>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</si>
  <si>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</si>
  <si>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</si>
  <si>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</si>
  <si>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</si>
  <si>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</si>
  <si>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</si>
  <si>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</si>
  <si>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</si>
  <si>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</si>
  <si>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</si>
  <si>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</si>
  <si>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</si>
  <si>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</si>
  <si>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</si>
  <si>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</si>
  <si>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</si>
  <si>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</si>
  <si>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</si>
  <si>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</si>
  <si>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</si>
  <si>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</si>
  <si>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</si>
  <si>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</si>
  <si>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</si>
  <si>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</si>
  <si>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</si>
  <si>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</si>
  <si>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</si>
  <si>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</si>
  <si>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</si>
  <si>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</si>
  <si>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</si>
  <si>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</si>
  <si>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</si>
  <si>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</si>
  <si>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</si>
  <si>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</si>
  <si>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</si>
  <si>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</si>
  <si>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</si>
  <si>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</si>
  <si>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</si>
  <si>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</si>
  <si>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</si>
  <si>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</si>
  <si>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</si>
  <si>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</si>
  <si>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</si>
  <si>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</si>
  <si>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</si>
  <si>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</si>
  <si>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</si>
  <si>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</si>
  <si>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</si>
  <si>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</si>
  <si>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</si>
  <si>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</si>
  <si>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</si>
  <si>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</si>
  <si>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</si>
  <si>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</si>
  <si>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</si>
  <si>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</si>
  <si>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</si>
  <si>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</si>
  <si>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</si>
  <si>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</si>
  <si>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</si>
  <si>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</si>
  <si>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</si>
  <si>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</si>
  <si>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</si>
  <si>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</si>
  <si>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</si>
  <si>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</si>
  <si>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</si>
  <si>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</si>
  <si>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</si>
  <si>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</si>
  <si>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</si>
  <si>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</si>
  <si>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</si>
  <si>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</si>
  <si>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</si>
  <si>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</si>
  <si>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</si>
  <si>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</si>
  <si>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</si>
  <si>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</si>
  <si>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</si>
  <si>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</si>
  <si>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</si>
  <si>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</si>
  <si>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</si>
  <si>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</si>
  <si>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</si>
  <si>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</si>
  <si>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</si>
  <si>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</si>
  <si>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</si>
  <si>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</si>
  <si>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</si>
  <si>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</si>
  <si>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</si>
  <si>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</si>
  <si>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</si>
  <si>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</si>
  <si>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</si>
  <si>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</si>
  <si>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</si>
  <si>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</si>
  <si>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</si>
  <si>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</si>
  <si>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</si>
  <si>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</si>
  <si>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</si>
  <si>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</si>
  <si>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</si>
  <si>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</si>
  <si>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</si>
  <si>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</si>
  <si>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</si>
  <si>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</si>
  <si>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</si>
  <si>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</si>
  <si>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</si>
  <si>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</si>
  <si>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</si>
  <si>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</si>
  <si>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</si>
  <si>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</si>
  <si>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</si>
  <si>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</si>
  <si>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</si>
  <si>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</si>
  <si>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</si>
  <si>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</si>
  <si>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</si>
  <si>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</si>
  <si>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</si>
  <si>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</si>
  <si>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</si>
  <si>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</si>
  <si>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</si>
  <si>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</si>
  <si>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</si>
  <si>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</si>
  <si>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</si>
  <si>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</si>
  <si>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</si>
  <si>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</si>
  <si>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</si>
  <si>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</si>
  <si>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</si>
  <si>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</si>
  <si>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</si>
  <si>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</si>
  <si>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</si>
  <si>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</si>
  <si>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</si>
  <si>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</si>
  <si>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</si>
  <si>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</si>
  <si>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</si>
  <si>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</si>
  <si>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</si>
  <si>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</si>
  <si>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</si>
  <si>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</si>
  <si>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</si>
  <si>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</si>
  <si>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</si>
  <si>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</si>
  <si>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</si>
  <si>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</si>
  <si>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</si>
  <si>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</si>
  <si>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</si>
  <si>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</si>
  <si>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</si>
  <si>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</si>
  <si>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</si>
  <si>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</si>
  <si>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</si>
  <si>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</si>
  <si>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</si>
  <si>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</si>
  <si>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</si>
  <si>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</si>
  <si>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</si>
  <si>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</si>
  <si>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</si>
  <si>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</si>
  <si>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</si>
  <si>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</si>
  <si>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</si>
  <si>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</si>
  <si>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</si>
  <si>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</si>
  <si>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</si>
  <si>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</si>
  <si>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</si>
  <si>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</si>
  <si>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</si>
  <si>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</si>
  <si>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</si>
  <si>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</si>
  <si>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</si>
  <si>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</si>
  <si>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</si>
  <si>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</si>
  <si>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</si>
  <si>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</si>
  <si>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</si>
  <si>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</si>
  <si>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</si>
  <si>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</si>
  <si>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</si>
  <si>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</si>
  <si>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</si>
  <si>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</si>
  <si>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</si>
  <si>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</si>
  <si>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</si>
  <si>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</si>
  <si>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</si>
  <si>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</si>
  <si>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</si>
  <si>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</si>
  <si>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</si>
  <si>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</si>
  <si>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</si>
  <si>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</si>
  <si>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</si>
  <si>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</si>
  <si>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</si>
  <si>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</si>
  <si>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</si>
  <si>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</si>
  <si>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</si>
  <si>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</si>
  <si>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</si>
  <si>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</si>
  <si>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</si>
  <si>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</si>
  <si>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</si>
  <si>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</si>
  <si>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</si>
  <si>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</si>
  <si>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</si>
  <si>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</si>
  <si>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</si>
  <si>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</si>
  <si>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</si>
  <si>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</si>
  <si>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</si>
  <si>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</si>
  <si>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</si>
  <si>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</si>
  <si>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</si>
  <si>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</si>
  <si>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</si>
  <si>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</si>
  <si>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</si>
  <si>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</si>
  <si>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</si>
  <si>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</si>
  <si>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</si>
  <si>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</si>
  <si>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</si>
  <si>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</si>
  <si>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</si>
  <si>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</si>
  <si>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</si>
  <si>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</si>
  <si>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</si>
  <si>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</si>
  <si>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</si>
  <si>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</si>
  <si>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</si>
  <si>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</si>
  <si>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</si>
  <si>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</si>
  <si>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</si>
  <si>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</si>
  <si>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</si>
  <si>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</si>
  <si>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</si>
  <si>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</si>
  <si>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</si>
  <si>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</si>
  <si>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</si>
  <si>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</si>
  <si>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</si>
  <si>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</si>
  <si>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</si>
  <si>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</si>
  <si>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</si>
  <si>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</si>
  <si>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</si>
  <si>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</si>
  <si>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</si>
  <si>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</si>
  <si>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</si>
  <si>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</si>
  <si>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</si>
  <si>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</si>
  <si>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</si>
  <si>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</si>
  <si>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</si>
  <si>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</si>
  <si>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</si>
  <si>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</si>
  <si>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</si>
  <si>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</si>
  <si>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</si>
  <si>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</si>
  <si>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</si>
  <si>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</si>
  <si>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</si>
  <si>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</si>
  <si>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</si>
  <si>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</si>
  <si>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</si>
  <si>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</si>
  <si>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</si>
  <si>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</si>
  <si>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</si>
  <si>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</si>
  <si>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</si>
  <si>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</si>
  <si>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</si>
  <si>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</si>
  <si>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</si>
  <si>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</si>
  <si>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</si>
  <si>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</si>
  <si>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</si>
  <si>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</si>
  <si>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</si>
  <si>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</si>
  <si>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</si>
  <si>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</si>
  <si>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</si>
  <si>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</si>
  <si>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</si>
  <si>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</si>
  <si>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</si>
  <si>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</si>
  <si>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</si>
  <si>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</si>
  <si>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</si>
  <si>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</si>
  <si>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</si>
  <si>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</si>
  <si>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</si>
  <si>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</si>
  <si>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</si>
  <si>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</si>
  <si>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</si>
  <si>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</si>
  <si>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</si>
  <si>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</si>
  <si>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</si>
  <si>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</si>
  <si>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</si>
  <si>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</si>
  <si>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</si>
  <si>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</si>
  <si>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</si>
  <si>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</si>
  <si>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</si>
  <si>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</si>
  <si>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</si>
  <si>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</si>
  <si>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</si>
  <si>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</si>
  <si>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</si>
  <si>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</si>
  <si>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</si>
  <si>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</si>
  <si>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</si>
  <si>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</si>
  <si>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</si>
  <si>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</si>
  <si>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</si>
  <si>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</si>
  <si>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</si>
  <si>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</si>
  <si>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</si>
  <si>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</si>
  <si>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</si>
  <si>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</si>
  <si>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</si>
  <si>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Apaseo el Grande, Gto.</t>
  </si>
  <si>
    <t>Correspondiente del 1 de Enero al 31 de Diciembre de 2023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</si>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</sst>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  <xf numFmtId="0" fontId="0" fillId="0" borderId="0" xfId="0"/>
    <xf numFmtId="0" fontId="3" fillId="0" borderId="0" xfId="3" applyFont="1" applyProtection="1">
      <protection locked="0"/>
    </xf>
    <xf numFmtId="167" fontId="13" fillId="0" borderId="0" xfId="9" applyNumberFormat="1" applyFont="1"/>
  </cellXfs>
  <cellStyles count="56">
    <cellStyle name="Euro" xfId="27" xr:uid="{6EFF5379-806C-4E23-A083-5BF31044BFCB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49" xr:uid="{FC1A2F14-CF80-4B2D-914A-38F6CE4F261A}"/>
    <cellStyle name="Millares 2 2 3" xfId="40" xr:uid="{19707DC2-2E60-46B8-9816-8F5F005055B3}"/>
    <cellStyle name="Millares 2 2 4" xfId="29" xr:uid="{C940086B-378C-4171-8B8C-6A10805A5834}"/>
    <cellStyle name="Millares 2 2 5" xfId="21" xr:uid="{47507378-31F8-426D-8650-C9AD3F94F730}"/>
    <cellStyle name="Millares 2 3" xfId="16" xr:uid="{00000000-0005-0000-0000-000004000000}"/>
    <cellStyle name="Millares 2 3 2" xfId="50" xr:uid="{5DD4E321-6ECE-4781-81C8-01774DCE270E}"/>
    <cellStyle name="Millares 2 3 3" xfId="41" xr:uid="{D7A4F967-FA88-4857-9FF4-BA14ED8E5DE6}"/>
    <cellStyle name="Millares 2 3 4" xfId="30" xr:uid="{4A6ED6FF-8DF9-4AC4-B771-67FF2F7CC5E5}"/>
    <cellStyle name="Millares 2 3 5" xfId="22" xr:uid="{591F1C9A-2C08-476F-84A1-108022A842D1}"/>
    <cellStyle name="Millares 2 4" xfId="48" xr:uid="{27D6A0E6-4B04-4E53-996E-0E2F32C314B3}"/>
    <cellStyle name="Millares 2 5" xfId="39" xr:uid="{797C4D18-5CFA-4A62-9930-AA594A59F0A8}"/>
    <cellStyle name="Millares 2 6" xfId="28" xr:uid="{CCA0888F-EA3E-4FBC-84A7-DD43D641AC09}"/>
    <cellStyle name="Millares 2 7" xfId="20" xr:uid="{E12439C8-059E-4E0B-818B-1D0EFD142763}"/>
    <cellStyle name="Millares 3" xfId="19" xr:uid="{00000000-0005-0000-0000-000005000000}"/>
    <cellStyle name="Millares 3 2" xfId="51" xr:uid="{03410FB8-9A73-474F-B61B-E75D93C113DA}"/>
    <cellStyle name="Millares 3 3" xfId="42" xr:uid="{57A2CDC5-2A33-4137-AA3F-6702CC149448}"/>
    <cellStyle name="Millares 3 4" xfId="31" xr:uid="{A1184DEC-6B92-4EA0-A500-40E8527D9FC6}"/>
    <cellStyle name="Millares 3 5" xfId="25" xr:uid="{E4B0320A-284D-43A9-A02D-6109C6456248}"/>
    <cellStyle name="Millares 4" xfId="17" xr:uid="{00000000-0005-0000-0000-000006000000}"/>
    <cellStyle name="Millares 4 2" xfId="23" xr:uid="{13185FAA-B463-49D6-AD23-2A4C39576340}"/>
    <cellStyle name="Millares 5" xfId="24" xr:uid="{2119FC7F-1CEA-4074-9FB7-DEC0A25E193F}"/>
    <cellStyle name="Moneda 2" xfId="32" xr:uid="{B4DC523F-1441-43E0-8601-4DFA2D87DC6D}"/>
    <cellStyle name="Moneda 2 2" xfId="52" xr:uid="{E8008311-726C-43CD-ACB1-738CD37B4944}"/>
    <cellStyle name="Moneda 2 3" xfId="43" xr:uid="{792CACEC-0024-490E-A97D-034002AA7F51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3 2" xfId="53" xr:uid="{41B76EBD-3EBE-4F70-AA00-9C5FD650D2F8}"/>
    <cellStyle name="Normal 2 4" xfId="44" xr:uid="{83ED480E-791D-4C02-8D7E-ABB60C72C759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45" xr:uid="{FF5365DB-6201-4100-97EC-FDDDE699238E}"/>
    <cellStyle name="Normal 4" xfId="4" xr:uid="{00000000-0005-0000-0000-00000F000000}"/>
    <cellStyle name="Normal 4 2" xfId="34" xr:uid="{119369E3-97B0-4231-873F-3CAEA8E61760}"/>
    <cellStyle name="Normal 4 3" xfId="33" xr:uid="{D447BA4D-E40C-48AF-8DBE-86A042C4E731}"/>
    <cellStyle name="Normal 5" xfId="5" xr:uid="{00000000-0005-0000-0000-000010000000}"/>
    <cellStyle name="Normal 5 2" xfId="36" xr:uid="{EE4577D5-BC1D-473A-8807-42D9172F4CD6}"/>
    <cellStyle name="Normal 5 3" xfId="35" xr:uid="{6B654149-9229-4C20-B1F8-51EAA98B3606}"/>
    <cellStyle name="Normal 56" xfId="6" xr:uid="{00000000-0005-0000-0000-000011000000}"/>
    <cellStyle name="Normal 6" xfId="37" xr:uid="{ECE37F9E-BAD0-48D5-A342-4FEE9CA42D5E}"/>
    <cellStyle name="Normal 6 2" xfId="38" xr:uid="{13F46D1C-775A-437F-A1C9-AB2C0498575D}"/>
    <cellStyle name="Normal 6 2 2" xfId="55" xr:uid="{3797C96A-361A-4A15-9411-BCC3585E7F6D}"/>
    <cellStyle name="Normal 6 2 3" xfId="47" xr:uid="{B5499318-C605-40C7-9C6C-3C749F4DB89F}"/>
    <cellStyle name="Normal 6 3" xfId="54" xr:uid="{E6393E61-5AC0-437A-9CC8-968333783B69}"/>
    <cellStyle name="Normal 6 4" xfId="46" xr:uid="{750E778C-30C2-436E-8612-D05AECB07224}"/>
    <cellStyle name="Normal 7" xfId="26" xr:uid="{CD8FFED7-5A0B-4CC6-A435-745B8DD1AAED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zoomScaleNormal="100" zoomScaleSheetLayoutView="100" workbookViewId="0">
      <pane ySplit="5" topLeftCell="A15" activePane="bottomLeft" state="frozen"/>
      <selection activeCell="A14" sqref="A14:B14"/>
      <selection pane="bottomLeft" activeCell="B49" sqref="B49:D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49" spans="2:4" x14ac:dyDescent="0.2">
      <c r="B49" s="178" t="s">
        <v>664</v>
      </c>
      <c r="C49" s="178" t="s">
        <v>665</v>
      </c>
      <c r="D49" s="179"/>
    </row>
    <row r="50" spans="2:4" x14ac:dyDescent="0.2">
      <c r="B50" s="178" t="s">
        <v>666</v>
      </c>
      <c r="C50" s="178" t="s">
        <v>667</v>
      </c>
      <c r="D50" s="179"/>
    </row>
    <row r="51" spans="2:4" ht="15" x14ac:dyDescent="0.25">
      <c r="B51" s="177"/>
      <c r="C51" s="177"/>
      <c r="D51" s="179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showGridLines="0" topLeftCell="A10" workbookViewId="0">
      <selection activeCell="B29" sqref="B29:D3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66175656.200000003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4" x14ac:dyDescent="0.2">
      <c r="A17" s="66">
        <v>3.2</v>
      </c>
      <c r="B17" s="59" t="s">
        <v>530</v>
      </c>
      <c r="C17" s="134">
        <v>0</v>
      </c>
    </row>
    <row r="18" spans="1:4" x14ac:dyDescent="0.2">
      <c r="A18" s="66">
        <v>3.3</v>
      </c>
      <c r="B18" s="61" t="s">
        <v>531</v>
      </c>
      <c r="C18" s="135">
        <v>0</v>
      </c>
    </row>
    <row r="19" spans="1:4" x14ac:dyDescent="0.2">
      <c r="A19" s="55"/>
      <c r="B19" s="67"/>
      <c r="C19" s="68"/>
    </row>
    <row r="20" spans="1:4" x14ac:dyDescent="0.2">
      <c r="A20" s="69" t="s">
        <v>660</v>
      </c>
      <c r="B20" s="69"/>
      <c r="C20" s="132">
        <f>C5+C7-C15</f>
        <v>66175656.200000003</v>
      </c>
    </row>
    <row r="22" spans="1:4" x14ac:dyDescent="0.2">
      <c r="B22" s="38" t="s">
        <v>625</v>
      </c>
    </row>
    <row r="29" spans="1:4" x14ac:dyDescent="0.2">
      <c r="B29" s="190" t="s">
        <v>664</v>
      </c>
      <c r="C29" s="190" t="s">
        <v>665</v>
      </c>
      <c r="D29" s="191"/>
    </row>
    <row r="30" spans="1:4" x14ac:dyDescent="0.2">
      <c r="B30" s="190" t="s">
        <v>666</v>
      </c>
      <c r="C30" s="190" t="s">
        <v>667</v>
      </c>
      <c r="D30" s="191"/>
    </row>
    <row r="31" spans="1:4" ht="15" x14ac:dyDescent="0.25">
      <c r="B31" s="189"/>
      <c r="C31" s="189"/>
      <c r="D31" s="19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showGridLines="0" topLeftCell="A13" workbookViewId="0">
      <selection activeCell="B45" sqref="B45:D47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46405549.450000003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3864173.88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1658979.25</v>
      </c>
    </row>
    <row r="10" spans="1:3" x14ac:dyDescent="0.2">
      <c r="A10" s="85">
        <v>2.2999999999999998</v>
      </c>
      <c r="B10" s="72" t="s">
        <v>237</v>
      </c>
      <c r="C10" s="137">
        <v>266539.94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298648.58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1571006.11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69000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3875634.08</v>
      </c>
    </row>
    <row r="31" spans="1:3" x14ac:dyDescent="0.2">
      <c r="A31" s="85" t="s">
        <v>556</v>
      </c>
      <c r="B31" s="72" t="s">
        <v>439</v>
      </c>
      <c r="C31" s="137">
        <v>2127733.08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4" x14ac:dyDescent="0.2">
      <c r="A33" s="85" t="s">
        <v>558</v>
      </c>
      <c r="B33" s="72" t="s">
        <v>449</v>
      </c>
      <c r="C33" s="137">
        <v>1747901</v>
      </c>
    </row>
    <row r="34" spans="1:4" x14ac:dyDescent="0.2">
      <c r="A34" s="85" t="s">
        <v>559</v>
      </c>
      <c r="B34" s="72" t="s">
        <v>455</v>
      </c>
      <c r="C34" s="137">
        <v>0</v>
      </c>
    </row>
    <row r="35" spans="1:4" x14ac:dyDescent="0.2">
      <c r="A35" s="85" t="s">
        <v>560</v>
      </c>
      <c r="B35" s="80" t="s">
        <v>561</v>
      </c>
      <c r="C35" s="139">
        <v>0</v>
      </c>
    </row>
    <row r="36" spans="1:4" x14ac:dyDescent="0.2">
      <c r="A36" s="73"/>
      <c r="B36" s="76"/>
      <c r="C36" s="77"/>
    </row>
    <row r="37" spans="1:4" x14ac:dyDescent="0.2">
      <c r="A37" s="78" t="s">
        <v>661</v>
      </c>
      <c r="B37" s="54"/>
      <c r="C37" s="132">
        <f>C5-C7+C30</f>
        <v>46417009.649999999</v>
      </c>
    </row>
    <row r="39" spans="1:4" x14ac:dyDescent="0.2">
      <c r="B39" s="38" t="s">
        <v>625</v>
      </c>
    </row>
    <row r="45" spans="1:4" x14ac:dyDescent="0.2">
      <c r="B45" s="193" t="s">
        <v>664</v>
      </c>
      <c r="C45" s="193" t="s">
        <v>665</v>
      </c>
      <c r="D45" s="194"/>
    </row>
    <row r="46" spans="1:4" x14ac:dyDescent="0.2">
      <c r="B46" s="193" t="s">
        <v>666</v>
      </c>
      <c r="C46" s="193" t="s">
        <v>667</v>
      </c>
      <c r="D46" s="194"/>
    </row>
    <row r="47" spans="1:4" ht="15" x14ac:dyDescent="0.25">
      <c r="B47" s="192"/>
      <c r="C47" s="192"/>
      <c r="D47" s="19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tabSelected="1" topLeftCell="A22" workbookViewId="0">
      <selection activeCell="B55" sqref="B55:D5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99177448.530000001</v>
      </c>
      <c r="E36" s="34">
        <v>-99177448.530000001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124283448.53</v>
      </c>
      <c r="E37" s="34">
        <v>-124283448.53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15304000</v>
      </c>
      <c r="E38" s="34">
        <v>-15304000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2958228.48</v>
      </c>
      <c r="E39" s="34">
        <v>-2958228.48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28980721.57</v>
      </c>
      <c r="E40" s="34">
        <v>-28980721.57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85607584.659999996</v>
      </c>
      <c r="E41" s="34">
        <v>-85607584.659999996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163125024.69</v>
      </c>
      <c r="E42" s="34">
        <v>-163125024.69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55540661.009999998</v>
      </c>
      <c r="E43" s="34">
        <v>-55540661.009999998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28833580.609999999</v>
      </c>
      <c r="E44" s="34">
        <v>-28833580.609999999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67285887.439999998</v>
      </c>
      <c r="E45" s="34">
        <v>-67285887.439999998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2519026.5699999998</v>
      </c>
      <c r="E46" s="34">
        <v>-2519026.5699999998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19623686.600000001</v>
      </c>
      <c r="E47" s="34">
        <v>-19623686.600000001</v>
      </c>
      <c r="F47" s="34">
        <f t="shared" si="0"/>
        <v>0</v>
      </c>
    </row>
    <row r="49" spans="2:4" x14ac:dyDescent="0.2">
      <c r="B49" s="29" t="s">
        <v>625</v>
      </c>
    </row>
    <row r="55" spans="2:4" x14ac:dyDescent="0.2">
      <c r="B55" s="196" t="s">
        <v>664</v>
      </c>
      <c r="C55" s="196" t="s">
        <v>665</v>
      </c>
      <c r="D55" s="197"/>
    </row>
    <row r="56" spans="2:4" x14ac:dyDescent="0.2">
      <c r="B56" s="196" t="s">
        <v>666</v>
      </c>
      <c r="C56" s="196" t="s">
        <v>667</v>
      </c>
      <c r="D56" s="197"/>
    </row>
    <row r="57" spans="2:4" ht="15" x14ac:dyDescent="0.25">
      <c r="B57" s="195"/>
      <c r="C57" s="195"/>
      <c r="D57" s="1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0"/>
  <sheetViews>
    <sheetView topLeftCell="A141" zoomScale="106" zoomScaleNormal="106" workbookViewId="0">
      <selection activeCell="B158" sqref="B158:D16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36195323.210000001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1202.49</v>
      </c>
      <c r="D15" s="24">
        <v>1201.81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47557.49</v>
      </c>
      <c r="D20" s="24">
        <v>47557.49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33697.199999999997</v>
      </c>
      <c r="D21" s="24">
        <v>33697.199999999997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7279141.9900000002</v>
      </c>
      <c r="D23" s="24">
        <v>7279141.9900000002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92082.67</v>
      </c>
    </row>
    <row r="42" spans="1:8" x14ac:dyDescent="0.2">
      <c r="A42" s="22">
        <v>1151</v>
      </c>
      <c r="B42" s="20" t="s">
        <v>223</v>
      </c>
      <c r="C42" s="24">
        <v>92082.67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46289831.719999999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1416000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411756.42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35441133.079999998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9020942.2200000007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35867260.210000001</v>
      </c>
      <c r="D62" s="24">
        <f t="shared" ref="D62:E62" si="0">SUM(D63:D70)</f>
        <v>2012276.93</v>
      </c>
      <c r="E62" s="24">
        <f t="shared" si="0"/>
        <v>24855100.66</v>
      </c>
    </row>
    <row r="63" spans="1:9" x14ac:dyDescent="0.2">
      <c r="A63" s="22">
        <v>1241</v>
      </c>
      <c r="B63" s="20" t="s">
        <v>237</v>
      </c>
      <c r="C63" s="24">
        <v>2448410.0499999998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68725.56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14452458.48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60583.94</v>
      </c>
      <c r="D67" s="24">
        <v>2012276.93</v>
      </c>
      <c r="E67" s="24">
        <v>24855100.66</v>
      </c>
    </row>
    <row r="68" spans="1:9" x14ac:dyDescent="0.2">
      <c r="A68" s="22">
        <v>1246</v>
      </c>
      <c r="B68" s="20" t="s">
        <v>242</v>
      </c>
      <c r="C68" s="24">
        <v>18719182.18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117900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2437668.54</v>
      </c>
      <c r="D74" s="24">
        <f>SUM(D75:D79)</f>
        <v>52366.87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866662.43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1571006.11</v>
      </c>
      <c r="D78" s="24">
        <v>52366.87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3102230.28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3102230.28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1176771.98</v>
      </c>
      <c r="D110" s="24">
        <f>SUM(D111:D119)</f>
        <v>1176771.98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88853.29</v>
      </c>
      <c r="D112" s="24">
        <f t="shared" ref="D112:D119" si="1">C112</f>
        <v>88853.29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450819.92</v>
      </c>
      <c r="D117" s="24">
        <f t="shared" si="1"/>
        <v>450819.92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637098.77</v>
      </c>
      <c r="D119" s="24">
        <f t="shared" si="1"/>
        <v>637098.77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8" spans="1:4" x14ac:dyDescent="0.2">
      <c r="B158" s="181" t="s">
        <v>664</v>
      </c>
      <c r="C158" s="181" t="s">
        <v>665</v>
      </c>
      <c r="D158" s="182"/>
    </row>
    <row r="159" spans="1:4" x14ac:dyDescent="0.2">
      <c r="B159" s="181" t="s">
        <v>666</v>
      </c>
      <c r="C159" s="181" t="s">
        <v>667</v>
      </c>
      <c r="D159" s="182"/>
    </row>
    <row r="160" spans="1:4" ht="15" x14ac:dyDescent="0.25">
      <c r="B160" s="180"/>
      <c r="C160" s="180"/>
      <c r="D160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5"/>
  <sheetViews>
    <sheetView topLeftCell="A197" zoomScaleNormal="100" workbookViewId="0">
      <selection activeCell="B223" sqref="B223:D2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66142250.890000001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2583840.7799999998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2583840.7799999998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63558410.109999999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63558410.109999999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33405.31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33405.31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33405.31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46417010.369999997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44289277.289999999</v>
      </c>
      <c r="D99" s="53">
        <f>C99/$C$98</f>
        <v>0.95416048851403013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18497614.030000001</v>
      </c>
      <c r="D100" s="53">
        <f t="shared" ref="D100:D163" si="0">C100/$C$98</f>
        <v>0.39850938012921411</v>
      </c>
      <c r="E100" s="49"/>
    </row>
    <row r="101" spans="1:5" x14ac:dyDescent="0.2">
      <c r="A101" s="51">
        <v>5111</v>
      </c>
      <c r="B101" s="49" t="s">
        <v>361</v>
      </c>
      <c r="C101" s="52">
        <v>9001365.6600000001</v>
      </c>
      <c r="D101" s="53">
        <f t="shared" si="0"/>
        <v>0.19392385653983688</v>
      </c>
      <c r="E101" s="49"/>
    </row>
    <row r="102" spans="1:5" x14ac:dyDescent="0.2">
      <c r="A102" s="51">
        <v>5112</v>
      </c>
      <c r="B102" s="49" t="s">
        <v>362</v>
      </c>
      <c r="C102" s="52">
        <v>1558929.36</v>
      </c>
      <c r="D102" s="53">
        <f t="shared" si="0"/>
        <v>3.3585303051046116E-2</v>
      </c>
      <c r="E102" s="49"/>
    </row>
    <row r="103" spans="1:5" x14ac:dyDescent="0.2">
      <c r="A103" s="51">
        <v>5113</v>
      </c>
      <c r="B103" s="49" t="s">
        <v>363</v>
      </c>
      <c r="C103" s="52">
        <v>2377943.83</v>
      </c>
      <c r="D103" s="53">
        <f t="shared" si="0"/>
        <v>5.1230008375052531E-2</v>
      </c>
      <c r="E103" s="49"/>
    </row>
    <row r="104" spans="1:5" x14ac:dyDescent="0.2">
      <c r="A104" s="51">
        <v>5114</v>
      </c>
      <c r="B104" s="49" t="s">
        <v>364</v>
      </c>
      <c r="C104" s="52">
        <v>2284555.02</v>
      </c>
      <c r="D104" s="53">
        <f t="shared" si="0"/>
        <v>4.9218056091706888E-2</v>
      </c>
      <c r="E104" s="49"/>
    </row>
    <row r="105" spans="1:5" x14ac:dyDescent="0.2">
      <c r="A105" s="51">
        <v>5115</v>
      </c>
      <c r="B105" s="49" t="s">
        <v>365</v>
      </c>
      <c r="C105" s="52">
        <v>484567.16</v>
      </c>
      <c r="D105" s="53">
        <f t="shared" si="0"/>
        <v>1.0439430634101823E-2</v>
      </c>
      <c r="E105" s="49"/>
    </row>
    <row r="106" spans="1:5" x14ac:dyDescent="0.2">
      <c r="A106" s="51">
        <v>5116</v>
      </c>
      <c r="B106" s="49" t="s">
        <v>366</v>
      </c>
      <c r="C106" s="52">
        <v>2790253</v>
      </c>
      <c r="D106" s="53">
        <f t="shared" si="0"/>
        <v>6.0112725437469837E-2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7892701.4699999997</v>
      </c>
      <c r="D107" s="53">
        <f t="shared" si="0"/>
        <v>0.17003898801507411</v>
      </c>
      <c r="E107" s="49"/>
    </row>
    <row r="108" spans="1:5" x14ac:dyDescent="0.2">
      <c r="A108" s="51">
        <v>5121</v>
      </c>
      <c r="B108" s="49" t="s">
        <v>368</v>
      </c>
      <c r="C108" s="52">
        <v>536023.73</v>
      </c>
      <c r="D108" s="53">
        <f t="shared" si="0"/>
        <v>1.1548002030446151E-2</v>
      </c>
      <c r="E108" s="49"/>
    </row>
    <row r="109" spans="1:5" x14ac:dyDescent="0.2">
      <c r="A109" s="51">
        <v>5122</v>
      </c>
      <c r="B109" s="49" t="s">
        <v>369</v>
      </c>
      <c r="C109" s="52">
        <v>116336.72</v>
      </c>
      <c r="D109" s="53">
        <f t="shared" si="0"/>
        <v>2.5063380659946627E-3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4413789.67</v>
      </c>
      <c r="D111" s="53">
        <f t="shared" si="0"/>
        <v>9.5089917140650182E-2</v>
      </c>
      <c r="E111" s="49"/>
    </row>
    <row r="112" spans="1:5" x14ac:dyDescent="0.2">
      <c r="A112" s="51">
        <v>5125</v>
      </c>
      <c r="B112" s="49" t="s">
        <v>372</v>
      </c>
      <c r="C112" s="52">
        <v>307033.98</v>
      </c>
      <c r="D112" s="53">
        <f t="shared" si="0"/>
        <v>6.6146866752633555E-3</v>
      </c>
      <c r="E112" s="49"/>
    </row>
    <row r="113" spans="1:5" x14ac:dyDescent="0.2">
      <c r="A113" s="51">
        <v>5126</v>
      </c>
      <c r="B113" s="49" t="s">
        <v>373</v>
      </c>
      <c r="C113" s="52">
        <v>1378568.37</v>
      </c>
      <c r="D113" s="53">
        <f t="shared" si="0"/>
        <v>2.9699637245292929E-2</v>
      </c>
      <c r="E113" s="49"/>
    </row>
    <row r="114" spans="1:5" x14ac:dyDescent="0.2">
      <c r="A114" s="51">
        <v>5127</v>
      </c>
      <c r="B114" s="49" t="s">
        <v>374</v>
      </c>
      <c r="C114" s="52">
        <v>172524.91</v>
      </c>
      <c r="D114" s="53">
        <f t="shared" si="0"/>
        <v>3.7168466608419361E-3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968424.09</v>
      </c>
      <c r="D116" s="53">
        <f t="shared" si="0"/>
        <v>2.086356019658489E-2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17898961.789999999</v>
      </c>
      <c r="D117" s="53">
        <f t="shared" si="0"/>
        <v>0.38561212036974196</v>
      </c>
      <c r="E117" s="49"/>
    </row>
    <row r="118" spans="1:5" x14ac:dyDescent="0.2">
      <c r="A118" s="51">
        <v>5131</v>
      </c>
      <c r="B118" s="49" t="s">
        <v>378</v>
      </c>
      <c r="C118" s="52">
        <v>9830997.4000000004</v>
      </c>
      <c r="D118" s="53">
        <f t="shared" si="0"/>
        <v>0.21179729848249598</v>
      </c>
      <c r="E118" s="49"/>
    </row>
    <row r="119" spans="1:5" x14ac:dyDescent="0.2">
      <c r="A119" s="51">
        <v>5132</v>
      </c>
      <c r="B119" s="49" t="s">
        <v>379</v>
      </c>
      <c r="C119" s="52">
        <v>52800</v>
      </c>
      <c r="D119" s="53">
        <f t="shared" si="0"/>
        <v>1.1375140186565187E-3</v>
      </c>
      <c r="E119" s="49"/>
    </row>
    <row r="120" spans="1:5" x14ac:dyDescent="0.2">
      <c r="A120" s="51">
        <v>5133</v>
      </c>
      <c r="B120" s="49" t="s">
        <v>380</v>
      </c>
      <c r="C120" s="52">
        <v>521521.6</v>
      </c>
      <c r="D120" s="53">
        <f t="shared" si="0"/>
        <v>1.1235570663488209E-2</v>
      </c>
      <c r="E120" s="49"/>
    </row>
    <row r="121" spans="1:5" x14ac:dyDescent="0.2">
      <c r="A121" s="51">
        <v>5134</v>
      </c>
      <c r="B121" s="49" t="s">
        <v>381</v>
      </c>
      <c r="C121" s="52">
        <v>1389911.92</v>
      </c>
      <c r="D121" s="53">
        <f t="shared" si="0"/>
        <v>2.9944020713973441E-2</v>
      </c>
      <c r="E121" s="49"/>
    </row>
    <row r="122" spans="1:5" x14ac:dyDescent="0.2">
      <c r="A122" s="51">
        <v>5135</v>
      </c>
      <c r="B122" s="49" t="s">
        <v>382</v>
      </c>
      <c r="C122" s="52">
        <v>2505344.09</v>
      </c>
      <c r="D122" s="53">
        <f t="shared" si="0"/>
        <v>5.3974697422978384E-2</v>
      </c>
      <c r="E122" s="49"/>
    </row>
    <row r="123" spans="1:5" x14ac:dyDescent="0.2">
      <c r="A123" s="51">
        <v>5136</v>
      </c>
      <c r="B123" s="49" t="s">
        <v>383</v>
      </c>
      <c r="C123" s="52">
        <v>127011.11</v>
      </c>
      <c r="D123" s="53">
        <f t="shared" si="0"/>
        <v>2.7363052679947944E-3</v>
      </c>
      <c r="E123" s="49"/>
    </row>
    <row r="124" spans="1:5" x14ac:dyDescent="0.2">
      <c r="A124" s="51">
        <v>5137</v>
      </c>
      <c r="B124" s="49" t="s">
        <v>384</v>
      </c>
      <c r="C124" s="52">
        <v>39216.089999999997</v>
      </c>
      <c r="D124" s="53">
        <f t="shared" si="0"/>
        <v>8.4486462371014611E-4</v>
      </c>
      <c r="E124" s="49"/>
    </row>
    <row r="125" spans="1:5" x14ac:dyDescent="0.2">
      <c r="A125" s="51">
        <v>5138</v>
      </c>
      <c r="B125" s="49" t="s">
        <v>385</v>
      </c>
      <c r="C125" s="52">
        <v>381982.58</v>
      </c>
      <c r="D125" s="53">
        <f t="shared" si="0"/>
        <v>8.2293662809201744E-3</v>
      </c>
      <c r="E125" s="49"/>
    </row>
    <row r="126" spans="1:5" x14ac:dyDescent="0.2">
      <c r="A126" s="51">
        <v>5139</v>
      </c>
      <c r="B126" s="49" t="s">
        <v>386</v>
      </c>
      <c r="C126" s="52">
        <v>3050177</v>
      </c>
      <c r="D126" s="53">
        <f t="shared" si="0"/>
        <v>6.5712482895524324E-2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2127733.08</v>
      </c>
      <c r="D185" s="53">
        <f t="shared" si="1"/>
        <v>4.5839511485969923E-2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2127733.08</v>
      </c>
      <c r="D186" s="53">
        <f t="shared" si="1"/>
        <v>4.5839511485969923E-2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2012276.93</v>
      </c>
      <c r="D191" s="53">
        <f t="shared" si="1"/>
        <v>4.3352144266933755E-2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115456.15</v>
      </c>
      <c r="D193" s="53">
        <f t="shared" si="1"/>
        <v>2.4873672190361706E-3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23" spans="1:5" x14ac:dyDescent="0.2">
      <c r="B223" s="184" t="s">
        <v>664</v>
      </c>
      <c r="C223" s="184" t="s">
        <v>665</v>
      </c>
      <c r="D223" s="185"/>
    </row>
    <row r="224" spans="1:5" x14ac:dyDescent="0.2">
      <c r="B224" s="184" t="s">
        <v>666</v>
      </c>
      <c r="C224" s="184" t="s">
        <v>667</v>
      </c>
      <c r="D224" s="185"/>
    </row>
    <row r="225" spans="2:4" ht="15" x14ac:dyDescent="0.25">
      <c r="B225" s="183"/>
      <c r="C225" s="183"/>
      <c r="D225" s="1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10" workbookViewId="0">
      <selection activeCell="B35" sqref="B35:D3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842981.52</v>
      </c>
    </row>
    <row r="9" spans="1:5" x14ac:dyDescent="0.2">
      <c r="A9" s="33">
        <v>3120</v>
      </c>
      <c r="B9" s="29" t="s">
        <v>465</v>
      </c>
      <c r="C9" s="34">
        <v>99700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19758645.829999998</v>
      </c>
    </row>
    <row r="15" spans="1:5" x14ac:dyDescent="0.2">
      <c r="A15" s="33">
        <v>3220</v>
      </c>
      <c r="B15" s="29" t="s">
        <v>469</v>
      </c>
      <c r="C15" s="34">
        <v>84544021.150000006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5" spans="2:4" x14ac:dyDescent="0.2">
      <c r="B35" s="187" t="s">
        <v>664</v>
      </c>
      <c r="C35" s="187" t="s">
        <v>665</v>
      </c>
      <c r="D35" s="188"/>
    </row>
    <row r="36" spans="2:4" x14ac:dyDescent="0.2">
      <c r="B36" s="187" t="s">
        <v>666</v>
      </c>
      <c r="C36" s="187" t="s">
        <v>667</v>
      </c>
      <c r="D36" s="188"/>
    </row>
    <row r="37" spans="2:4" ht="15" x14ac:dyDescent="0.25">
      <c r="B37" s="186"/>
      <c r="C37" s="186"/>
      <c r="D37" s="18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115" workbookViewId="0">
      <selection activeCell="B128" sqref="B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334064.74</v>
      </c>
      <c r="D9" s="34">
        <v>733149.44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36195323.210000001</v>
      </c>
      <c r="D11" s="34">
        <v>14894098.57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36529387.950000003</v>
      </c>
      <c r="D15" s="123">
        <f>SUM(D8:D14)</f>
        <v>15627248.01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565188.52</v>
      </c>
      <c r="D28" s="123">
        <f>SUM(D29:D36)</f>
        <v>565188.52</v>
      </c>
    </row>
    <row r="29" spans="1:4" x14ac:dyDescent="0.2">
      <c r="A29" s="33">
        <v>1241</v>
      </c>
      <c r="B29" s="29" t="s">
        <v>237</v>
      </c>
      <c r="C29" s="34">
        <v>148639.94</v>
      </c>
      <c r="D29" s="34">
        <v>148639.94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298648.58</v>
      </c>
      <c r="D34" s="34">
        <v>298648.58</v>
      </c>
    </row>
    <row r="35" spans="1:5" x14ac:dyDescent="0.2">
      <c r="A35" s="33">
        <v>1247</v>
      </c>
      <c r="B35" s="29" t="s">
        <v>243</v>
      </c>
      <c r="C35" s="34">
        <v>117900</v>
      </c>
      <c r="D35" s="34">
        <v>117900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1571006.11</v>
      </c>
      <c r="D37" s="123">
        <f>SUM(D38:D42)</f>
        <v>1571006.11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1571006.11</v>
      </c>
      <c r="D41" s="34">
        <v>1571006.11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2136194.63</v>
      </c>
      <c r="D43" s="123">
        <f>D20+D28+D37</f>
        <v>2136194.63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19758645.829999998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2210728.08</v>
      </c>
      <c r="D48" s="123">
        <f>D51+D63+D91+D94+D49</f>
        <v>3060482.48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2127733.08</v>
      </c>
      <c r="D63" s="123">
        <f>D64+D73+D76+D82</f>
        <v>3060482.48</v>
      </c>
    </row>
    <row r="64" spans="1:4" x14ac:dyDescent="0.2">
      <c r="A64" s="33">
        <v>5510</v>
      </c>
      <c r="B64" s="29" t="s">
        <v>439</v>
      </c>
      <c r="C64" s="34">
        <f>SUM(C65:C72)</f>
        <v>2127733.08</v>
      </c>
      <c r="D64" s="34">
        <f>SUM(D65:D72)</f>
        <v>3060482.48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2012276.93</v>
      </c>
      <c r="D69" s="34">
        <v>2996800.16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115456.15</v>
      </c>
      <c r="D71" s="34">
        <v>63682.32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82995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82995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33405.31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33405.31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33405.31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21935968.599999998</v>
      </c>
      <c r="D122" s="123">
        <f>D47+D48+D100-D106-D109</f>
        <v>3060482.48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2019-02-13T21:19:08Z</cp:lastPrinted>
  <dcterms:created xsi:type="dcterms:W3CDTF">2012-12-11T20:36:24Z</dcterms:created>
  <dcterms:modified xsi:type="dcterms:W3CDTF">2024-01-29T21:28:48Z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