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592892C7-352F-42C2-90BC-459198A799F2}" xr6:coauthVersionLast="47" xr6:coauthVersionMax="47" xr10:uidLastSave="{00000000-0000-0000-0000-000000000000}"/>
  <bookViews>
    <workbookView xWindow="-120" yWindow="-120" windowWidth="29040" windowHeight="15720" activeTab="5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F47" i="2" l="1"/>
  <c r="F59" i="2" s="1"/>
  <c r="F81" i="2" s="1"/>
  <c r="G28" i="7"/>
  <c r="C9" i="7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D77" i="9"/>
  <c r="C159" i="7"/>
  <c r="G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C47" i="2" l="1"/>
  <c r="C62" i="2" s="1"/>
  <c r="B47" i="2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<sst xmlns="http://schemas.openxmlformats.org/spreadsheetml/2006/main" count="820" uniqueCount="574">
  <si>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</si>
  <si>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</si>
  <si>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</si>
  <si>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</si>
  <si>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</si>
  <si>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</si>
  <si>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</si>
  <si>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</si>
  <si>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</si>
  <si>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</si>
  <si>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</si>
  <si>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</si>
  <si>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</si>
  <si>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</si>
  <si>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</si>
  <si>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</si>
  <si>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</si>
  <si>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</si>
  <si>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</si>
  <si>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</si>
  <si>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</si>
  <si>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</si>
  <si>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</si>
  <si>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</si>
  <si>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</si>
  <si>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</si>
  <si>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</si>
  <si>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</si>
  <si>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</si>
  <si>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</si>
  <si>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</si>
  <si>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</si>
  <si>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</si>
  <si>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</si>
  <si>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</si>
  <si>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</si>
  <si>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</si>
  <si>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</si>
  <si>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</si>
  <si>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</si>
  <si>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</si>
  <si>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</si>
  <si>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</si>
  <si>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</si>
  <si>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</si>
  <si>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</si>
  <si>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</si>
  <si>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</si>
  <si>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</si>
  <si>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</si>
  <si>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</si>
  <si>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</si>
  <si>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</si>
  <si>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</si>
  <si>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</si>
  <si>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</si>
  <si>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</si>
  <si>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</si>
  <si>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</si>
  <si>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</si>
  <si>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</si>
  <si>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</si>
  <si>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</si>
  <si>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</si>
  <si>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</si>
  <si>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</si>
  <si>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</si>
  <si>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</si>
  <si>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</si>
  <si>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</si>
  <si>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</si>
  <si>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</si>
  <si>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</si>
  <si>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</si>
  <si>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</si>
  <si>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</si>
  <si>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</si>
  <si>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</si>
  <si>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</si>
  <si>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</si>
  <si>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</si>
  <si>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</si>
  <si>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</si>
  <si>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</si>
  <si>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</si>
  <si>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</si>
  <si>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</si>
  <si>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</si>
  <si>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</si>
  <si>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</si>
  <si>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</si>
  <si>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</si>
  <si>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</si>
  <si>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</si>
  <si>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</si>
  <si>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</si>
  <si>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</si>
  <si>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</si>
  <si>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</si>
  <si>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</si>
  <si>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</si>
  <si>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</si>
  <si>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</si>
  <si>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</si>
  <si>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</si>
  <si>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</si>
  <si>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</si>
  <si>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</si>
  <si>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</si>
  <si>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</si>
  <si>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</si>
  <si>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</si>
  <si>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</si>
  <si>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</si>
  <si>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</si>
  <si>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</si>
  <si>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</si>
  <si>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</si>
  <si>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</si>
  <si>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</si>
  <si>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</si>
  <si>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</si>
  <si>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</si>
  <si>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</si>
  <si>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</si>
  <si>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</si>
  <si>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</si>
  <si>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</si>
  <si>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</si>
  <si>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</si>
  <si>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</si>
  <si>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</si>
  <si>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</si>
  <si>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</si>
  <si>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</si>
  <si>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</si>
  <si>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</si>
  <si>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</si>
  <si>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</si>
  <si>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</si>
  <si>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</si>
  <si>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</si>
  <si>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</si>
  <si>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</si>
  <si>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</si>
  <si>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</si>
  <si>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</si>
  <si>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</si>
  <si>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</si>
  <si>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</si>
  <si>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</si>
  <si>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</si>
  <si>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</si>
  <si>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</si>
  <si>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</si>
  <si>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</si>
  <si>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</si>
  <si>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</si>
  <si>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</si>
  <si>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</si>
  <si>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</si>
  <si>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</si>
  <si>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</si>
  <si>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</si>
  <si>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</si>
  <si>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</si>
  <si>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</si>
  <si>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</si>
  <si>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</si>
  <si>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</si>
  <si>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</si>
  <si>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</si>
  <si>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</si>
  <si>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</si>
  <si>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</si>
  <si>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</si>
  <si>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</si>
  <si>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</si>
  <si>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</si>
  <si>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</si>
  <si>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</si>
  <si>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</si>
  <si>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</si>
  <si>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</si>
  <si>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</si>
  <si>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</si>
  <si>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</si>
  <si>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</si>
  <si>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</si>
  <si>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</si>
  <si>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</si>
  <si>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</si>
  <si>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</si>
  <si>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</si>
  <si>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</si>
  <si>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</si>
  <si>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</si>
  <si>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</si>
  <si>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</si>
  <si>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</si>
  <si>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</si>
  <si>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</si>
  <si>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</si>
  <si>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</si>
  <si>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</si>
  <si>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</si>
  <si>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</si>
  <si>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</si>
  <si>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</si>
  <si>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</si>
  <si>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</si>
  <si>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</si>
  <si>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</si>
  <si>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</si>
  <si>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</si>
  <si>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</si>
  <si>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</si>
  <si>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</si>
  <si>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</si>
  <si>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</si>
  <si>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</si>
  <si>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</si>
  <si>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</si>
  <si>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</si>
  <si>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</si>
  <si>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</si>
  <si>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</si>
  <si>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</si>
  <si>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</si>
  <si>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</si>
  <si>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</si>
  <si>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</si>
  <si>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</si>
  <si>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</si>
  <si>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</si>
  <si>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</si>
  <si>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</si>
  <si>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</si>
  <si>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</si>
  <si>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</si>
  <si>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</si>
  <si>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</si>
  <si>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</si>
  <si>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</si>
  <si>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</si>
  <si>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</si>
  <si>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</si>
  <si>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</si>
  <si>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</si>
  <si>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</si>
  <si>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</si>
  <si>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</si>
  <si>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</si>
  <si>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</si>
  <si>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</si>
  <si>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</si>
  <si>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</si>
  <si>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</si>
  <si>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</si>
  <si>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</si>
  <si>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</si>
  <si>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</si>
  <si>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</si>
  <si>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</si>
  <si>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</si>
  <si>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</si>
  <si>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</si>
  <si>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</si>
  <si>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</si>
  <si>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</si>
  <si>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</si>
  <si>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</si>
  <si>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</si>
  <si>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</si>
  <si>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</si>
  <si>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</si>
  <si>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</si>
  <si>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</si>
  <si>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</si>
  <si>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</si>
  <si>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</si>
  <si>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</si>
  <si>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</si>
  <si>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</si>
  <si>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</si>
  <si>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</si>
  <si>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</si>
  <si>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</si>
  <si>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</si>
  <si>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</si>
  <si>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</si>
  <si>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</si>
  <si>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</si>
  <si>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</si>
  <si>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</si>
  <si>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</si>
  <si>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</si>
  <si>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</si>
  <si>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</si>
  <si>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</si>
  <si>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</si>
  <si>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</si>
  <si>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</si>
  <si>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</si>
  <si>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</si>
  <si>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</si>
  <si>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</si>
  <si>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</si>
  <si>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</si>
  <si>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</si>
  <si>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</si>
  <si>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</si>
  <si>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</si>
  <si>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</si>
  <si>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</si>
  <si>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</si>
  <si>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</si>
  <si>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</si>
  <si>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</si>
  <si>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</si>
  <si>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</si>
  <si>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</si>
  <si>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</si>
  <si>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</si>
  <si>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</si>
  <si>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</si>
  <si>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</si>
  <si>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</si>
  <si>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</si>
  <si>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</si>
  <si>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</si>
  <si>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</si>
  <si>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</si>
  <si>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</si>
  <si>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</si>
  <si>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</si>
  <si>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</si>
  <si>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</si>
  <si>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</si>
  <si>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</si>
  <si>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</si>
  <si>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</si>
  <si>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</si>
  <si>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</si>
  <si>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</si>
  <si>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</si>
  <si>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</si>
  <si>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</si>
  <si>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</si>
  <si>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</si>
  <si>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</si>
  <si>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</si>
  <si>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</si>
  <si>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</si>
  <si>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</si>
  <si>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</si>
  <si>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</si>
  <si>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</si>
  <si>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</si>
  <si>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</si>
  <si>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</si>
  <si>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</si>
  <si>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</si>
  <si>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</si>
  <si>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</si>
  <si>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</si>
  <si>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</si>
  <si>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</si>
  <si>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</si>
  <si>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</si>
  <si>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</si>
  <si>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</si>
  <si>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</si>
  <si>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</si>
  <si>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</si>
  <si>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</si>
  <si>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</si>
  <si>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</si>
  <si>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</si>
  <si>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</si>
  <si>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</si>
  <si>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</si>
  <si>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</si>
  <si>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</si>
  <si>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</si>
  <si>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</si>
  <si>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</si>
  <si>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</si>
  <si>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</si>
  <si>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</si>
  <si>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</si>
  <si>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</si>
  <si>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</si>
  <si>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</si>
  <si>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</si>
  <si>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</si>
  <si>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</si>
  <si>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</si>
  <si>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</si>
  <si>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</si>
  <si>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</si>
  <si>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</si>
  <si>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</si>
  <si>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</si>
  <si>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</si>
  <si>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</si>
  <si>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</si>
  <si>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</si>
  <si>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</si>
  <si>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</si>
  <si>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</si>
  <si>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</si>
  <si>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</si>
  <si>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</si>
  <si>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</si>
  <si>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</si>
  <si>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</si>
  <si>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</si>
  <si>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</si>
  <si>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</si>
  <si>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</si>
  <si>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</si>
  <si>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</si>
  <si>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</si>
  <si>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</si>
  <si>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</si>
  <si>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</si>
  <si>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</si>
  <si>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</si>
  <si>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</si>
  <si>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</si>
  <si>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</si>
  <si>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</si>
  <si>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</si>
  <si>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</si>
  <si>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</si>
  <si>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</si>
  <si>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</si>
  <si>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</si>
  <si>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</si>
  <si>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</si>
  <si>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</si>
  <si>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</si>
  <si>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</si>
  <si>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</si>
  <si>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</si>
  <si>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</si>
  <si>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</si>
  <si>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</si>
  <si>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</si>
  <si>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</si>
  <si>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</si>
  <si>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</si>
  <si>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</si>
  <si>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</si>
  <si>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</si>
  <si>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</si>
  <si>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</si>
  <si>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</si>
  <si>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</si>
  <si>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</si>
  <si>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</si>
  <si>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</si>
  <si>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</si>
  <si>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</si>
  <si>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</si>
  <si>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</si>
  <si>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</si>
  <si>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</si>
  <si>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</si>
  <si>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</si>
  <si>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</si>
  <si>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</si>
  <si>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</si>
  <si>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</si>
  <si>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</si>
  <si>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</si>
  <si>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</si>
  <si>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</si>
  <si>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</si>
  <si>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</si>
  <si>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</si>
  <si>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</si>
  <si>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</si>
  <si>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</si>
  <si>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</si>
  <si>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</si>
  <si>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</si>
  <si>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</si>
  <si>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</si>
  <si>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</si>
  <si>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</si>
  <si>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</si>
  <si>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</si>
  <si>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</si>
  <si>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</si>
  <si>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</si>
  <si>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</si>
  <si>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</si>
  <si>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</si>
  <si>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</si>
  <si>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</si>
  <si>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</si>
  <si>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</si>
  <si>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</si>
  <si>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</si>
  <si>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</si>
  <si>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</si>
  <si>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</si>
  <si>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</si>
  <si>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</si>
  <si>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</si>
  <si>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</si>
  <si>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</si>
  <si>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</si>
  <si>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</si>
  <si>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</si>
  <si>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</si>
  <si>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</si>
  <si>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</si>
  <si>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</si>
  <si>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</si>
  <si>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</si>
  <si>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</si>
  <si>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</si>
  <si>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</si>
  <si>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</si>
  <si>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</si>
  <si>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</si>
  <si>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</si>
  <si>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</si>
  <si>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</si>
  <si>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</si>
  <si>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</si>
  <si>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</si>
  <si>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</si>
  <si>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</si>
  <si>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</si>
  <si>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</si>
  <si>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</si>
  <si>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</si>
  <si>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</si>
  <si>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</si>
  <si>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</si>
  <si>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</si>
  <si>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</si>
  <si>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</si>
  <si>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</si>
  <si>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</si>
  <si>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</si>
  <si>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</si>
  <si>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</si>
  <si>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</si>
  <si>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</si>
  <si>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</si>
  <si>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</si>
  <si>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</si>
  <si>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</si>
  <si>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</si>
  <si>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</si>
  <si>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</si>
  <si>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al 31 de Diciembre de 2023 y al 31 de Diciembre de 2022
</t>
  </si>
  <si>
    <t>A. 31120M04A010000 DIRECCION GENERAL</t>
  </si>
  <si>
    <t>B. 31120M04A010100 COORDINACION ADMINISTRATIVA</t>
  </si>
  <si>
    <t>C. 31120M04A010200 COORDINACION COMERCIAL</t>
  </si>
  <si>
    <t>D. 31120M04A010300 COORDINACION TECNICA</t>
  </si>
  <si>
    <t>E. 31120M04A010400 COORDINACION JURIDICA</t>
  </si>
  <si>
    <t>F. 31120M04A010500 COORDINACION COMUNIDADES</t>
  </si>
  <si>
    <t>G. 31120M04A010600 COORDINACION OPERATIVA</t>
  </si>
  <si>
    <t>Comité Municipal de Agua Potable y Alcantarillado de Apaseo el Grande, Gto.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</si>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</sst>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20" fillId="0" borderId="0"/>
    <xf numFmtId="0" fontId="19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165" fontId="0" fillId="3" borderId="14" xfId="6" applyNumberFormat="1" applyFont="1" applyFill="1" applyBorder="1" applyAlignment="1" applyProtection="1">
      <alignment vertical="center"/>
      <protection locked="0"/>
    </xf>
    <xf numFmtId="165" fontId="1" fillId="3" borderId="14" xfId="6" applyNumberFormat="1" applyFont="1" applyFill="1" applyBorder="1" applyAlignment="1" applyProtection="1">
      <alignment vertical="center"/>
      <protection locked="0"/>
    </xf>
    <xf numFmtId="165" fontId="0" fillId="0" borderId="14" xfId="6" applyNumberFormat="1" applyFont="1" applyFill="1" applyBorder="1" applyAlignment="1" applyProtection="1">
      <alignment vertical="center"/>
      <protection locked="0"/>
    </xf>
    <xf numFmtId="165" fontId="1" fillId="0" borderId="14" xfId="6" applyNumberFormat="1" applyFont="1" applyFill="1" applyBorder="1" applyAlignment="1" applyProtection="1">
      <alignment vertical="center"/>
      <protection locked="0"/>
    </xf>
    <xf numFmtId="4" fontId="1" fillId="0" borderId="14" xfId="6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1A3719CD-3A35-4A99-928B-D40AFD20B907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D38B5A42-2A6E-4BD0-8C83-F01B08AD6BE1}"/>
    <cellStyle name="Normal 3" xfId="4" xr:uid="{9932754B-1D11-4D0D-9406-3AD5EDB06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opLeftCell="A37" zoomScale="70" zoomScaleNormal="70" workbookViewId="0">
      <selection activeCell="B23" sqref="B23"/>
    </sheetView>
  </sheetViews>
  <sheetFormatPr baseColWidth="10" defaultColWidth="11" defaultRowHeight="15" x14ac:dyDescent="0.25"/>
  <cols>
    <col min="1" max="1" width="96.42578125" customWidth="1"/>
    <col min="2" max="2" width="20" customWidth="1"/>
    <col min="3" max="3" width="19.28515625" bestFit="1" customWidth="1"/>
    <col min="4" max="4" width="98.7109375" bestFit="1" customWidth="1"/>
    <col min="5" max="5" width="19.5703125" bestFit="1" customWidth="1"/>
    <col min="6" max="6" width="19.28515625" bestFit="1" customWidth="1"/>
  </cols>
  <sheetData>
    <row r="1" spans="1:6" ht="40.9" customHeight="1" x14ac:dyDescent="0.25">
      <c r="A1" s="150" t="s">
        <v>0</v>
      </c>
      <c r="B1" s="151"/>
      <c r="C1" s="151"/>
      <c r="D1" s="151"/>
      <c r="E1" s="151"/>
      <c r="F1" s="152"/>
    </row>
    <row r="2" spans="1:6" ht="33.75" customHeight="1" x14ac:dyDescent="0.25">
      <c r="A2" s="143" t="s">
        <v>569</v>
      </c>
      <c r="B2" s="115"/>
      <c r="C2" s="115"/>
      <c r="D2" s="115"/>
      <c r="E2" s="115"/>
      <c r="F2" s="116"/>
    </row>
    <row r="3" spans="1:6" x14ac:dyDescent="0.25">
      <c r="A3" s="117" t="s">
        <v>1</v>
      </c>
      <c r="B3" s="118"/>
      <c r="C3" s="118"/>
      <c r="D3" s="118"/>
      <c r="E3" s="118"/>
      <c r="F3" s="119"/>
    </row>
    <row r="4" spans="1:6" ht="25.5" customHeight="1" x14ac:dyDescent="0.25">
      <c r="A4" s="144" t="s">
        <v>561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36529387.950000003</v>
      </c>
      <c r="C9" s="49">
        <f>SUM(C10:C16)</f>
        <v>15627248.01</v>
      </c>
      <c r="D9" s="48" t="s">
        <v>12</v>
      </c>
      <c r="E9" s="49">
        <f>SUM(E10:E18)</f>
        <v>1176771.98</v>
      </c>
      <c r="F9" s="49">
        <f>SUM(F10:F18)</f>
        <v>1172693.3500000001</v>
      </c>
    </row>
    <row r="10" spans="1:6" x14ac:dyDescent="0.25">
      <c r="A10" s="50" t="s">
        <v>13</v>
      </c>
      <c r="B10" s="49">
        <v>334064.74</v>
      </c>
      <c r="C10" s="149">
        <v>0</v>
      </c>
      <c r="D10" s="50" t="s">
        <v>14</v>
      </c>
      <c r="E10" s="49">
        <v>0</v>
      </c>
      <c r="F10" s="149">
        <v>0</v>
      </c>
    </row>
    <row r="11" spans="1:6" x14ac:dyDescent="0.25">
      <c r="A11" s="50" t="s">
        <v>15</v>
      </c>
      <c r="B11" s="49">
        <v>0</v>
      </c>
      <c r="C11" s="149">
        <v>733149.44</v>
      </c>
      <c r="D11" s="50" t="s">
        <v>16</v>
      </c>
      <c r="E11" s="49">
        <v>88853.29</v>
      </c>
      <c r="F11" s="149">
        <v>82386.31</v>
      </c>
    </row>
    <row r="12" spans="1:6" x14ac:dyDescent="0.25">
      <c r="A12" s="50" t="s">
        <v>17</v>
      </c>
      <c r="B12" s="49">
        <v>0</v>
      </c>
      <c r="C12" s="149">
        <v>0</v>
      </c>
      <c r="D12" s="50" t="s">
        <v>18</v>
      </c>
      <c r="E12" s="49">
        <v>0</v>
      </c>
      <c r="F12" s="149">
        <v>0</v>
      </c>
    </row>
    <row r="13" spans="1:6" x14ac:dyDescent="0.25">
      <c r="A13" s="50" t="s">
        <v>19</v>
      </c>
      <c r="B13" s="49">
        <v>36195323.210000001</v>
      </c>
      <c r="C13" s="149">
        <v>14894098.57</v>
      </c>
      <c r="D13" s="50" t="s">
        <v>20</v>
      </c>
      <c r="E13" s="149">
        <v>0</v>
      </c>
      <c r="F13" s="149">
        <v>0</v>
      </c>
    </row>
    <row r="14" spans="1:6" x14ac:dyDescent="0.25">
      <c r="A14" s="50" t="s">
        <v>21</v>
      </c>
      <c r="B14" s="49">
        <v>0</v>
      </c>
      <c r="C14" s="149">
        <v>0</v>
      </c>
      <c r="D14" s="50" t="s">
        <v>22</v>
      </c>
      <c r="E14" s="149">
        <v>0</v>
      </c>
      <c r="F14" s="149">
        <v>0</v>
      </c>
    </row>
    <row r="15" spans="1:6" x14ac:dyDescent="0.25">
      <c r="A15" s="50" t="s">
        <v>23</v>
      </c>
      <c r="B15" s="49">
        <v>0</v>
      </c>
      <c r="C15" s="149">
        <v>0</v>
      </c>
      <c r="D15" s="50" t="s">
        <v>24</v>
      </c>
      <c r="E15" s="149">
        <v>0</v>
      </c>
      <c r="F15" s="149">
        <v>0</v>
      </c>
    </row>
    <row r="16" spans="1:6" x14ac:dyDescent="0.25">
      <c r="A16" s="50" t="s">
        <v>25</v>
      </c>
      <c r="B16" s="49">
        <v>0</v>
      </c>
      <c r="C16" s="149">
        <v>0</v>
      </c>
      <c r="D16" s="50" t="s">
        <v>26</v>
      </c>
      <c r="E16" s="49">
        <v>450819.92</v>
      </c>
      <c r="F16" s="149">
        <v>431632.76</v>
      </c>
    </row>
    <row r="17" spans="1:6" x14ac:dyDescent="0.25">
      <c r="A17" s="48" t="s">
        <v>27</v>
      </c>
      <c r="B17" s="49">
        <f>SUM(B18:B24)</f>
        <v>7361599.1699999999</v>
      </c>
      <c r="C17" s="49">
        <f>SUM(C18:C24)</f>
        <v>8488810.0800000001</v>
      </c>
      <c r="D17" s="50" t="s">
        <v>28</v>
      </c>
      <c r="E17" s="149">
        <v>0</v>
      </c>
      <c r="F17" s="149">
        <v>0</v>
      </c>
    </row>
    <row r="18" spans="1:6" x14ac:dyDescent="0.25">
      <c r="A18" s="50" t="s">
        <v>29</v>
      </c>
      <c r="B18" s="49">
        <v>0</v>
      </c>
      <c r="C18" s="149">
        <v>0</v>
      </c>
      <c r="D18" s="50" t="s">
        <v>30</v>
      </c>
      <c r="E18" s="49">
        <v>637098.77</v>
      </c>
      <c r="F18" s="149">
        <v>658674.28</v>
      </c>
    </row>
    <row r="19" spans="1:6" x14ac:dyDescent="0.25">
      <c r="A19" s="50" t="s">
        <v>31</v>
      </c>
      <c r="B19" s="49">
        <v>1202.49</v>
      </c>
      <c r="C19" s="149">
        <v>1201.81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47557.49</v>
      </c>
      <c r="C20" s="149">
        <v>47557.49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1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33697.199999999997</v>
      </c>
      <c r="C22" s="149">
        <v>33697.199999999997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49">
        <v>0</v>
      </c>
      <c r="C23" s="1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7279141.9900000002</v>
      </c>
      <c r="C24" s="149">
        <v>8406353.5800000001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92082.67</v>
      </c>
      <c r="C37" s="149">
        <v>181005.14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43983069.790000007</v>
      </c>
      <c r="C47" s="4">
        <f>C9+C17+C25+C31+C37+C38+C41</f>
        <v>24297063.23</v>
      </c>
      <c r="D47" s="2" t="s">
        <v>86</v>
      </c>
      <c r="E47" s="4">
        <f>E9+E19+E23+E26+E27+E31+E38+E42</f>
        <v>1176771.98</v>
      </c>
      <c r="F47" s="4">
        <f>F9+F19+F23+F26+F27+F31+F38+F42</f>
        <v>1172693.3500000001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1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1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46289831.719999999</v>
      </c>
      <c r="C52" s="149">
        <v>46289831.719999999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35867260.210000001</v>
      </c>
      <c r="C53" s="149">
        <v>35302815.340000004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2437668.54</v>
      </c>
      <c r="C54" s="149">
        <v>866662.43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-25257940.059999999</v>
      </c>
      <c r="C55" s="149">
        <v>-23130206.98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3102230.28</v>
      </c>
      <c r="C56" s="149">
        <v>3033230.28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1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1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1176771.98</v>
      </c>
      <c r="F59" s="4">
        <f>F47+F57</f>
        <v>1172693.3500000001</v>
      </c>
    </row>
    <row r="60" spans="1:6" x14ac:dyDescent="0.25">
      <c r="A60" s="3" t="s">
        <v>106</v>
      </c>
      <c r="B60" s="4">
        <f>SUM(B50:B58)</f>
        <v>62439050.690000013</v>
      </c>
      <c r="C60" s="4">
        <f>SUM(C50:C58)</f>
        <v>62362332.790000007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106422120.48000002</v>
      </c>
      <c r="C62" s="4">
        <f>SUM(C47+C60)</f>
        <v>86659396.020000011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942681.52</v>
      </c>
      <c r="F63" s="49">
        <f>SUM(F64:F66)</f>
        <v>942681.52</v>
      </c>
    </row>
    <row r="64" spans="1:6" x14ac:dyDescent="0.25">
      <c r="A64" s="47"/>
      <c r="B64" s="47"/>
      <c r="C64" s="47"/>
      <c r="D64" s="48" t="s">
        <v>110</v>
      </c>
      <c r="E64" s="49">
        <v>842981.52</v>
      </c>
      <c r="F64" s="149">
        <v>842981.52</v>
      </c>
    </row>
    <row r="65" spans="1:6" x14ac:dyDescent="0.25">
      <c r="A65" s="47"/>
      <c r="B65" s="47"/>
      <c r="C65" s="47"/>
      <c r="D65" s="52" t="s">
        <v>111</v>
      </c>
      <c r="E65" s="49">
        <v>99700</v>
      </c>
      <c r="F65" s="149">
        <v>99700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49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104302666.98</v>
      </c>
      <c r="F68" s="49">
        <f>SUM(F69:F73)</f>
        <v>84544021.149999991</v>
      </c>
    </row>
    <row r="69" spans="1:6" x14ac:dyDescent="0.25">
      <c r="A69" s="55"/>
      <c r="B69" s="47"/>
      <c r="C69" s="47"/>
      <c r="D69" s="48" t="s">
        <v>114</v>
      </c>
      <c r="E69" s="49">
        <v>19758645.829999998</v>
      </c>
      <c r="F69" s="149">
        <v>7864297.6900000004</v>
      </c>
    </row>
    <row r="70" spans="1:6" x14ac:dyDescent="0.25">
      <c r="A70" s="55"/>
      <c r="B70" s="47"/>
      <c r="C70" s="47"/>
      <c r="D70" s="48" t="s">
        <v>115</v>
      </c>
      <c r="E70" s="49">
        <v>84544021.150000006</v>
      </c>
      <c r="F70" s="149">
        <v>76679723.459999993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105245348.5</v>
      </c>
      <c r="F79" s="4">
        <f>F63+F68+F75</f>
        <v>85486702.669999987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106422120.48</v>
      </c>
      <c r="F81" s="4">
        <f>F59+F79</f>
        <v>86659396.019999981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9:F45 E50:F81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9:F9 B48:C49 B11:B12 B17:C17 B25:C36 B38:C46 B59:C62 E19:F63 E66:F68 E72:F81 F71 B14:B16 B18 B50:B51 B57:B58 E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73" t="s">
        <v>450</v>
      </c>
      <c r="B1" s="173"/>
      <c r="C1" s="173"/>
      <c r="D1" s="173"/>
      <c r="E1" s="173"/>
      <c r="F1" s="173"/>
      <c r="G1" s="173"/>
    </row>
    <row r="2" spans="1:7" x14ac:dyDescent="0.25">
      <c r="A2" s="132" t="str">
        <f>'Formato 1'!A2</f>
        <v>Comité Municipal de Agua Potable y Alcantarillado de Apaseo el Grande,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451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452</v>
      </c>
      <c r="B5" s="136"/>
      <c r="C5" s="136"/>
      <c r="D5" s="136"/>
      <c r="E5" s="136"/>
      <c r="F5" s="136"/>
      <c r="G5" s="137"/>
    </row>
    <row r="6" spans="1:7" x14ac:dyDescent="0.25">
      <c r="A6" s="171" t="s">
        <v>453</v>
      </c>
      <c r="B6" s="38">
        <v>2022</v>
      </c>
      <c r="C6" s="171">
        <f>+B6+1</f>
        <v>2023</v>
      </c>
      <c r="D6" s="171">
        <f>+C6+1</f>
        <v>2024</v>
      </c>
      <c r="E6" s="171">
        <f>+D6+1</f>
        <v>2025</v>
      </c>
      <c r="F6" s="171">
        <f>+E6+1</f>
        <v>2026</v>
      </c>
      <c r="G6" s="171">
        <f>+F6+1</f>
        <v>2027</v>
      </c>
    </row>
    <row r="7" spans="1:7" ht="83.25" customHeight="1" x14ac:dyDescent="0.25">
      <c r="A7" s="172"/>
      <c r="B7" s="72" t="s">
        <v>454</v>
      </c>
      <c r="C7" s="172"/>
      <c r="D7" s="172"/>
      <c r="E7" s="172"/>
      <c r="F7" s="172"/>
      <c r="G7" s="172"/>
    </row>
    <row r="8" spans="1:7" ht="30" x14ac:dyDescent="0.25">
      <c r="A8" s="73" t="s">
        <v>455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238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239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460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461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289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465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466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294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467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296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468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4" t="s">
        <v>469</v>
      </c>
      <c r="B1" s="174"/>
      <c r="C1" s="174"/>
      <c r="D1" s="174"/>
      <c r="E1" s="174"/>
      <c r="F1" s="174"/>
      <c r="G1" s="174"/>
    </row>
    <row r="2" spans="1:7" x14ac:dyDescent="0.25">
      <c r="A2" s="132" t="str">
        <f>'Formato 1'!A2</f>
        <v>Comité Municipal de Agua Potable y Alcantarillado de Apaseo el Grande,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470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452</v>
      </c>
      <c r="B5" s="118"/>
      <c r="C5" s="118"/>
      <c r="D5" s="118"/>
      <c r="E5" s="118"/>
      <c r="F5" s="118"/>
      <c r="G5" s="119"/>
    </row>
    <row r="6" spans="1:7" x14ac:dyDescent="0.25">
      <c r="A6" s="175" t="s">
        <v>471</v>
      </c>
      <c r="B6" s="38">
        <v>2022</v>
      </c>
      <c r="C6" s="171">
        <f>+B6+1</f>
        <v>2023</v>
      </c>
      <c r="D6" s="171">
        <f>+C6+1</f>
        <v>2024</v>
      </c>
      <c r="E6" s="171">
        <f>+D6+1</f>
        <v>2025</v>
      </c>
      <c r="F6" s="171">
        <f>+E6+1</f>
        <v>2026</v>
      </c>
      <c r="G6" s="171">
        <f>+F6+1</f>
        <v>2027</v>
      </c>
    </row>
    <row r="7" spans="1:7" ht="57.75" customHeight="1" x14ac:dyDescent="0.25">
      <c r="A7" s="176"/>
      <c r="B7" s="39" t="s">
        <v>454</v>
      </c>
      <c r="C7" s="172"/>
      <c r="D7" s="172"/>
      <c r="E7" s="172"/>
      <c r="F7" s="172"/>
      <c r="G7" s="172"/>
    </row>
    <row r="8" spans="1:7" x14ac:dyDescent="0.25">
      <c r="A8" s="27" t="s">
        <v>472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475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482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474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484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4" t="s">
        <v>485</v>
      </c>
      <c r="B1" s="174"/>
      <c r="C1" s="174"/>
      <c r="D1" s="174"/>
      <c r="E1" s="174"/>
      <c r="F1" s="174"/>
      <c r="G1" s="174"/>
    </row>
    <row r="2" spans="1:7" x14ac:dyDescent="0.25">
      <c r="A2" s="132" t="str">
        <f>'Formato 1'!A2</f>
        <v>Comité Municipal de Agua Potable y Alcantarillado de Apaseo el Grande,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486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8" t="s">
        <v>453</v>
      </c>
      <c r="B5" s="179">
        <v>2017</v>
      </c>
      <c r="C5" s="179">
        <f>+B5+1</f>
        <v>2018</v>
      </c>
      <c r="D5" s="179">
        <f>+C5+1</f>
        <v>2019</v>
      </c>
      <c r="E5" s="179">
        <f>+D5+1</f>
        <v>2020</v>
      </c>
      <c r="F5" s="179">
        <f>+E5+1</f>
        <v>2021</v>
      </c>
      <c r="G5" s="38">
        <f>+F5+1</f>
        <v>2022</v>
      </c>
    </row>
    <row r="6" spans="1:7" ht="32.25" x14ac:dyDescent="0.25">
      <c r="A6" s="161"/>
      <c r="B6" s="180"/>
      <c r="C6" s="180"/>
      <c r="D6" s="180"/>
      <c r="E6" s="180"/>
      <c r="F6" s="180"/>
      <c r="G6" s="39" t="s">
        <v>487</v>
      </c>
    </row>
    <row r="7" spans="1:7" x14ac:dyDescent="0.25">
      <c r="A7" s="64" t="s">
        <v>455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497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498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499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461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465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505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294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467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7" t="s">
        <v>508</v>
      </c>
      <c r="B39" s="177"/>
      <c r="C39" s="177"/>
      <c r="D39" s="177"/>
      <c r="E39" s="177"/>
      <c r="F39" s="177"/>
      <c r="G39" s="177"/>
    </row>
    <row r="40" spans="1:7" x14ac:dyDescent="0.25">
      <c r="A40" s="177" t="s">
        <v>509</v>
      </c>
      <c r="B40" s="177"/>
      <c r="C40" s="177"/>
      <c r="D40" s="177"/>
      <c r="E40" s="177"/>
      <c r="F40" s="177"/>
      <c r="G40" s="17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4" t="s">
        <v>510</v>
      </c>
      <c r="B1" s="174"/>
      <c r="C1" s="174"/>
      <c r="D1" s="174"/>
      <c r="E1" s="174"/>
      <c r="F1" s="174"/>
      <c r="G1" s="174"/>
    </row>
    <row r="2" spans="1:7" x14ac:dyDescent="0.25">
      <c r="A2" s="132" t="str">
        <f>'Formato 1'!A2</f>
        <v>Comité Municipal de Agua Potable y Alcantarillado de Apaseo el Grande,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511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1" t="s">
        <v>471</v>
      </c>
      <c r="B5" s="179">
        <v>2017</v>
      </c>
      <c r="C5" s="179">
        <f>+B5+1</f>
        <v>2018</v>
      </c>
      <c r="D5" s="179">
        <f>+C5+1</f>
        <v>2019</v>
      </c>
      <c r="E5" s="179">
        <f>+D5+1</f>
        <v>2020</v>
      </c>
      <c r="F5" s="179">
        <f>+E5+1</f>
        <v>2021</v>
      </c>
      <c r="G5" s="38">
        <v>2022</v>
      </c>
    </row>
    <row r="6" spans="1:7" ht="48.75" customHeight="1" x14ac:dyDescent="0.25">
      <c r="A6" s="182"/>
      <c r="B6" s="180"/>
      <c r="C6" s="180"/>
      <c r="D6" s="180"/>
      <c r="E6" s="180"/>
      <c r="F6" s="180"/>
      <c r="G6" s="39" t="s">
        <v>512</v>
      </c>
    </row>
    <row r="7" spans="1:7" x14ac:dyDescent="0.25">
      <c r="A7" s="27" t="s">
        <v>472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482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475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476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513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7" t="s">
        <v>508</v>
      </c>
      <c r="B32" s="177"/>
      <c r="C32" s="177"/>
      <c r="D32" s="177"/>
      <c r="E32" s="177"/>
      <c r="F32" s="177"/>
      <c r="G32" s="177"/>
    </row>
    <row r="33" spans="1:7" x14ac:dyDescent="0.25">
      <c r="A33" s="177" t="s">
        <v>509</v>
      </c>
      <c r="B33" s="177"/>
      <c r="C33" s="177"/>
      <c r="D33" s="177"/>
      <c r="E33" s="177"/>
      <c r="F33" s="177"/>
      <c r="G33" s="17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83" t="s">
        <v>514</v>
      </c>
      <c r="B1" s="183"/>
      <c r="C1" s="183"/>
      <c r="D1" s="183"/>
      <c r="E1" s="183"/>
      <c r="F1" s="183"/>
    </row>
    <row r="2" spans="1:6" ht="20.100000000000001" customHeight="1" x14ac:dyDescent="0.25">
      <c r="A2" s="114" t="str">
        <f>'Formato 1'!A2</f>
        <v>Comité Municipal de Agua Potable y Alcantarillado de Apaseo el Grande,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515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516</v>
      </c>
      <c r="C4" s="125" t="s">
        <v>517</v>
      </c>
      <c r="D4" s="125" t="s">
        <v>518</v>
      </c>
      <c r="E4" s="125" t="s">
        <v>519</v>
      </c>
      <c r="F4" s="125" t="s">
        <v>520</v>
      </c>
    </row>
    <row r="5" spans="1:6" ht="12.75" customHeight="1" x14ac:dyDescent="0.25">
      <c r="A5" s="19" t="s">
        <v>521</v>
      </c>
      <c r="B5" s="55"/>
      <c r="C5" s="55"/>
      <c r="D5" s="55"/>
      <c r="E5" s="55"/>
      <c r="F5" s="55"/>
    </row>
    <row r="6" spans="1:6" ht="30" x14ac:dyDescent="0.25">
      <c r="A6" s="61" t="s">
        <v>522</v>
      </c>
      <c r="B6" s="62"/>
      <c r="C6" s="62"/>
      <c r="D6" s="62"/>
      <c r="E6" s="62"/>
      <c r="F6" s="62"/>
    </row>
    <row r="7" spans="1:6" ht="15" x14ac:dyDescent="0.25">
      <c r="A7" s="61" t="s">
        <v>523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524</v>
      </c>
      <c r="B9" s="47"/>
      <c r="C9" s="47"/>
      <c r="D9" s="47"/>
      <c r="E9" s="47"/>
      <c r="F9" s="47"/>
    </row>
    <row r="10" spans="1:6" ht="15" x14ac:dyDescent="0.25">
      <c r="A10" s="61" t="s">
        <v>525</v>
      </c>
      <c r="B10" s="62"/>
      <c r="C10" s="62"/>
      <c r="D10" s="62"/>
      <c r="E10" s="62"/>
      <c r="F10" s="62"/>
    </row>
    <row r="11" spans="1:6" ht="15" x14ac:dyDescent="0.25">
      <c r="A11" s="83" t="s">
        <v>526</v>
      </c>
      <c r="B11" s="62"/>
      <c r="C11" s="62"/>
      <c r="D11" s="62"/>
      <c r="E11" s="62"/>
      <c r="F11" s="62"/>
    </row>
    <row r="12" spans="1:6" ht="15" x14ac:dyDescent="0.25">
      <c r="A12" s="83" t="s">
        <v>527</v>
      </c>
      <c r="B12" s="62"/>
      <c r="C12" s="62"/>
      <c r="D12" s="62"/>
      <c r="E12" s="62"/>
      <c r="F12" s="62"/>
    </row>
    <row r="13" spans="1:6" ht="15" x14ac:dyDescent="0.25">
      <c r="A13" s="83" t="s">
        <v>528</v>
      </c>
      <c r="B13" s="62"/>
      <c r="C13" s="62"/>
      <c r="D13" s="62"/>
      <c r="E13" s="62"/>
      <c r="F13" s="62"/>
    </row>
    <row r="14" spans="1:6" ht="15" x14ac:dyDescent="0.25">
      <c r="A14" s="61" t="s">
        <v>529</v>
      </c>
      <c r="B14" s="62"/>
      <c r="C14" s="62"/>
      <c r="D14" s="62"/>
      <c r="E14" s="62"/>
      <c r="F14" s="62"/>
    </row>
    <row r="15" spans="1:6" ht="15" x14ac:dyDescent="0.25">
      <c r="A15" s="83" t="s">
        <v>526</v>
      </c>
      <c r="B15" s="62"/>
      <c r="C15" s="62"/>
      <c r="D15" s="62"/>
      <c r="E15" s="62"/>
      <c r="F15" s="62"/>
    </row>
    <row r="16" spans="1:6" ht="15" x14ac:dyDescent="0.25">
      <c r="A16" s="83" t="s">
        <v>527</v>
      </c>
      <c r="B16" s="62"/>
      <c r="C16" s="62"/>
      <c r="D16" s="62"/>
      <c r="E16" s="62"/>
      <c r="F16" s="62"/>
    </row>
    <row r="17" spans="1:6" ht="15" x14ac:dyDescent="0.25">
      <c r="A17" s="83" t="s">
        <v>528</v>
      </c>
      <c r="B17" s="62"/>
      <c r="C17" s="62"/>
      <c r="D17" s="62"/>
      <c r="E17" s="62"/>
      <c r="F17" s="62"/>
    </row>
    <row r="18" spans="1:6" ht="15" x14ac:dyDescent="0.25">
      <c r="A18" s="61" t="s">
        <v>530</v>
      </c>
      <c r="B18" s="126"/>
      <c r="C18" s="62"/>
      <c r="D18" s="62"/>
      <c r="E18" s="62"/>
      <c r="F18" s="62"/>
    </row>
    <row r="19" spans="1:6" ht="15" x14ac:dyDescent="0.25">
      <c r="A19" s="61" t="s">
        <v>531</v>
      </c>
      <c r="B19" s="62"/>
      <c r="C19" s="62"/>
      <c r="D19" s="62"/>
      <c r="E19" s="62"/>
      <c r="F19" s="62"/>
    </row>
    <row r="20" spans="1:6" ht="30" x14ac:dyDescent="0.25">
      <c r="A20" s="61" t="s">
        <v>532</v>
      </c>
      <c r="B20" s="127"/>
      <c r="C20" s="127"/>
      <c r="D20" s="127"/>
      <c r="E20" s="127"/>
      <c r="F20" s="127"/>
    </row>
    <row r="21" spans="1:6" ht="30" x14ac:dyDescent="0.25">
      <c r="A21" s="61" t="s">
        <v>533</v>
      </c>
      <c r="B21" s="127"/>
      <c r="C21" s="127"/>
      <c r="D21" s="127"/>
      <c r="E21" s="127"/>
      <c r="F21" s="127"/>
    </row>
    <row r="22" spans="1:6" ht="30" x14ac:dyDescent="0.25">
      <c r="A22" s="61" t="s">
        <v>534</v>
      </c>
      <c r="B22" s="127"/>
      <c r="C22" s="127"/>
      <c r="D22" s="127"/>
      <c r="E22" s="127"/>
      <c r="F22" s="127"/>
    </row>
    <row r="23" spans="1:6" ht="15" x14ac:dyDescent="0.25">
      <c r="A23" s="61" t="s">
        <v>535</v>
      </c>
      <c r="B23" s="127"/>
      <c r="C23" s="127"/>
      <c r="D23" s="127"/>
      <c r="E23" s="127"/>
      <c r="F23" s="127"/>
    </row>
    <row r="24" spans="1:6" ht="15" x14ac:dyDescent="0.25">
      <c r="A24" s="61" t="s">
        <v>536</v>
      </c>
      <c r="B24" s="128"/>
      <c r="C24" s="62"/>
      <c r="D24" s="62"/>
      <c r="E24" s="62"/>
      <c r="F24" s="62"/>
    </row>
    <row r="25" spans="1:6" ht="15" x14ac:dyDescent="0.25">
      <c r="A25" s="61" t="s">
        <v>537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538</v>
      </c>
      <c r="B27" s="47"/>
      <c r="C27" s="47"/>
      <c r="D27" s="47"/>
      <c r="E27" s="47"/>
      <c r="F27" s="47"/>
    </row>
    <row r="28" spans="1:6" ht="15" x14ac:dyDescent="0.25">
      <c r="A28" s="61" t="s">
        <v>539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540</v>
      </c>
      <c r="B30" s="47"/>
      <c r="C30" s="47"/>
      <c r="D30" s="47"/>
      <c r="E30" s="47"/>
      <c r="F30" s="47"/>
    </row>
    <row r="31" spans="1:6" ht="15" x14ac:dyDescent="0.25">
      <c r="A31" s="61" t="s">
        <v>525</v>
      </c>
      <c r="B31" s="62"/>
      <c r="C31" s="62"/>
      <c r="D31" s="62"/>
      <c r="E31" s="62"/>
      <c r="F31" s="62"/>
    </row>
    <row r="32" spans="1:6" ht="15" x14ac:dyDescent="0.25">
      <c r="A32" s="61" t="s">
        <v>529</v>
      </c>
      <c r="B32" s="62"/>
      <c r="C32" s="62"/>
      <c r="D32" s="62"/>
      <c r="E32" s="62"/>
      <c r="F32" s="62"/>
    </row>
    <row r="33" spans="1:6" ht="15" x14ac:dyDescent="0.25">
      <c r="A33" s="61" t="s">
        <v>541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542</v>
      </c>
      <c r="B35" s="47"/>
      <c r="C35" s="47"/>
      <c r="D35" s="47"/>
      <c r="E35" s="47"/>
      <c r="F35" s="47"/>
    </row>
    <row r="36" spans="1:6" ht="15" x14ac:dyDescent="0.25">
      <c r="A36" s="61" t="s">
        <v>543</v>
      </c>
      <c r="B36" s="62"/>
      <c r="C36" s="62"/>
      <c r="D36" s="62"/>
      <c r="E36" s="62"/>
      <c r="F36" s="62"/>
    </row>
    <row r="37" spans="1:6" ht="15" x14ac:dyDescent="0.25">
      <c r="A37" s="61" t="s">
        <v>544</v>
      </c>
      <c r="B37" s="62"/>
      <c r="C37" s="62"/>
      <c r="D37" s="62"/>
      <c r="E37" s="62"/>
      <c r="F37" s="62"/>
    </row>
    <row r="38" spans="1:6" ht="15" x14ac:dyDescent="0.25">
      <c r="A38" s="61" t="s">
        <v>545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546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547</v>
      </c>
      <c r="B42" s="47"/>
      <c r="C42" s="47"/>
      <c r="D42" s="47"/>
      <c r="E42" s="47"/>
      <c r="F42" s="47"/>
    </row>
    <row r="43" spans="1:6" ht="15" x14ac:dyDescent="0.25">
      <c r="A43" s="61" t="s">
        <v>548</v>
      </c>
      <c r="B43" s="62"/>
      <c r="C43" s="62"/>
      <c r="D43" s="62"/>
      <c r="E43" s="62"/>
      <c r="F43" s="62"/>
    </row>
    <row r="44" spans="1:6" ht="15" x14ac:dyDescent="0.25">
      <c r="A44" s="61" t="s">
        <v>549</v>
      </c>
      <c r="B44" s="62"/>
      <c r="C44" s="62"/>
      <c r="D44" s="62"/>
      <c r="E44" s="62"/>
      <c r="F44" s="62"/>
    </row>
    <row r="45" spans="1:6" ht="15" x14ac:dyDescent="0.25">
      <c r="A45" s="61" t="s">
        <v>550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551</v>
      </c>
      <c r="B47" s="47"/>
      <c r="C47" s="47"/>
      <c r="D47" s="47"/>
      <c r="E47" s="47"/>
      <c r="F47" s="47"/>
    </row>
    <row r="48" spans="1:6" ht="15" x14ac:dyDescent="0.25">
      <c r="A48" s="61" t="s">
        <v>549</v>
      </c>
      <c r="B48" s="127"/>
      <c r="C48" s="127"/>
      <c r="D48" s="127"/>
      <c r="E48" s="127"/>
      <c r="F48" s="127"/>
    </row>
    <row r="49" spans="1:6" ht="15" x14ac:dyDescent="0.25">
      <c r="A49" s="61" t="s">
        <v>550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552</v>
      </c>
      <c r="B51" s="47"/>
      <c r="C51" s="47"/>
      <c r="D51" s="47"/>
      <c r="E51" s="47"/>
      <c r="F51" s="47"/>
    </row>
    <row r="52" spans="1:6" ht="15" x14ac:dyDescent="0.25">
      <c r="A52" s="61" t="s">
        <v>549</v>
      </c>
      <c r="B52" s="62"/>
      <c r="C52" s="62"/>
      <c r="D52" s="62"/>
      <c r="E52" s="62"/>
      <c r="F52" s="62"/>
    </row>
    <row r="53" spans="1:6" ht="15" x14ac:dyDescent="0.25">
      <c r="A53" s="61" t="s">
        <v>550</v>
      </c>
      <c r="B53" s="62"/>
      <c r="C53" s="62"/>
      <c r="D53" s="62"/>
      <c r="E53" s="62"/>
      <c r="F53" s="62"/>
    </row>
    <row r="54" spans="1:6" ht="15" x14ac:dyDescent="0.25">
      <c r="A54" s="61" t="s">
        <v>553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554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549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550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555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556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557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558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559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560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94" workbookViewId="0">
      <selection activeCell="B18" sqref="B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0" t="s">
        <v>124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01 de Enero al 31 de Diciembre de 2023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1172693.3500000001</v>
      </c>
      <c r="C18" s="112"/>
      <c r="D18" s="112"/>
      <c r="E18" s="112"/>
      <c r="F18" s="4">
        <v>1176771.98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1172693.3500000001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1176771.98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53" t="s">
        <v>154</v>
      </c>
      <c r="B33" s="153"/>
      <c r="C33" s="153"/>
      <c r="D33" s="153"/>
      <c r="E33" s="153"/>
      <c r="F33" s="153"/>
      <c r="G33" s="153"/>
      <c r="H33" s="153"/>
    </row>
    <row r="34" spans="1:8" ht="14.45" customHeight="1" x14ac:dyDescent="0.25">
      <c r="A34" s="153"/>
      <c r="B34" s="153"/>
      <c r="C34" s="153"/>
      <c r="D34" s="153"/>
      <c r="E34" s="153"/>
      <c r="F34" s="153"/>
      <c r="G34" s="153"/>
      <c r="H34" s="153"/>
    </row>
    <row r="35" spans="1:8" ht="14.45" customHeight="1" x14ac:dyDescent="0.25">
      <c r="A35" s="153"/>
      <c r="B35" s="153"/>
      <c r="C35" s="153"/>
      <c r="D35" s="153"/>
      <c r="E35" s="153"/>
      <c r="F35" s="153"/>
      <c r="G35" s="153"/>
      <c r="H35" s="153"/>
    </row>
    <row r="36" spans="1:8" ht="14.45" customHeight="1" x14ac:dyDescent="0.25">
      <c r="A36" s="153"/>
      <c r="B36" s="153"/>
      <c r="C36" s="153"/>
      <c r="D36" s="153"/>
      <c r="E36" s="153"/>
      <c r="F36" s="153"/>
      <c r="G36" s="153"/>
      <c r="H36" s="153"/>
    </row>
    <row r="37" spans="1:8" ht="14.45" customHeight="1" x14ac:dyDescent="0.25">
      <c r="A37" s="153"/>
      <c r="B37" s="153"/>
      <c r="C37" s="153"/>
      <c r="D37" s="153"/>
      <c r="E37" s="153"/>
      <c r="F37" s="153"/>
      <c r="G37" s="153"/>
      <c r="H37" s="153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66" workbookViewId="0">
      <selection activeCell="H6" sqref="H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4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570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133.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571</v>
      </c>
      <c r="J6" s="1" t="s">
        <v>572</v>
      </c>
      <c r="K6" s="1" t="s">
        <v>573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175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176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177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178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179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180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181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182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183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184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185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4" zoomScale="67" zoomScaleNormal="67" workbookViewId="0">
      <selection activeCell="D20" sqref="D20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4" t="s">
        <v>186</v>
      </c>
      <c r="B1" s="155"/>
      <c r="C1" s="155"/>
      <c r="D1" s="156"/>
    </row>
    <row r="2" spans="1:4" x14ac:dyDescent="0.25">
      <c r="A2" s="114" t="str">
        <f>'Formato 1'!A2</f>
        <v>Comité Municipal de Agua Potable y Alcantarillado de Apaseo el Grande, Gto.</v>
      </c>
      <c r="B2" s="115"/>
      <c r="C2" s="115"/>
      <c r="D2" s="116"/>
    </row>
    <row r="3" spans="1:4" x14ac:dyDescent="0.25">
      <c r="A3" s="117" t="s">
        <v>187</v>
      </c>
      <c r="B3" s="118"/>
      <c r="C3" s="118"/>
      <c r="D3" s="119"/>
    </row>
    <row r="4" spans="1:4" x14ac:dyDescent="0.25">
      <c r="A4" s="117" t="str">
        <f>'Formato 3'!A4</f>
        <v>del 01 de Enero al 31 de Diciembre de 2023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188</v>
      </c>
      <c r="C7" s="7" t="s">
        <v>189</v>
      </c>
      <c r="D7" s="7" t="s">
        <v>190</v>
      </c>
    </row>
    <row r="8" spans="1:4" x14ac:dyDescent="0.25">
      <c r="A8" s="3" t="s">
        <v>191</v>
      </c>
      <c r="B8" s="15">
        <f>SUM(B9:B11)</f>
        <v>42803792.329999998</v>
      </c>
      <c r="C8" s="15">
        <f>SUM(C9:C11)</f>
        <v>66175656.200000003</v>
      </c>
      <c r="D8" s="15">
        <f>SUM(D9:D11)</f>
        <v>66175656.200000003</v>
      </c>
    </row>
    <row r="9" spans="1:4" x14ac:dyDescent="0.25">
      <c r="A9" s="60" t="s">
        <v>192</v>
      </c>
      <c r="B9" s="97">
        <v>42803792.329999998</v>
      </c>
      <c r="C9" s="97">
        <v>66175656.200000003</v>
      </c>
      <c r="D9" s="97">
        <v>66175656.200000003</v>
      </c>
    </row>
    <row r="10" spans="1:4" x14ac:dyDescent="0.25">
      <c r="A10" s="60" t="s">
        <v>193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194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195</v>
      </c>
      <c r="B13" s="15">
        <f>B14+B15</f>
        <v>42803792.329999998</v>
      </c>
      <c r="C13" s="15">
        <f>C14+C15</f>
        <v>46405549.450000003</v>
      </c>
      <c r="D13" s="15">
        <f>D14+D15</f>
        <v>46322554.450000003</v>
      </c>
    </row>
    <row r="14" spans="1:4" x14ac:dyDescent="0.25">
      <c r="A14" s="60" t="s">
        <v>196</v>
      </c>
      <c r="B14" s="97">
        <v>42803792.329999998</v>
      </c>
      <c r="C14" s="97">
        <v>46405549.450000003</v>
      </c>
      <c r="D14" s="97">
        <v>46322554.450000003</v>
      </c>
    </row>
    <row r="15" spans="1:4" x14ac:dyDescent="0.25">
      <c r="A15" s="60" t="s">
        <v>197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198</v>
      </c>
      <c r="B17" s="16">
        <v>0</v>
      </c>
      <c r="C17" s="15">
        <f>C18+C19</f>
        <v>2126588.5</v>
      </c>
      <c r="D17" s="15">
        <f>D18+D19</f>
        <v>2126588.5</v>
      </c>
    </row>
    <row r="18" spans="1:4" x14ac:dyDescent="0.25">
      <c r="A18" s="60" t="s">
        <v>199</v>
      </c>
      <c r="B18" s="17">
        <v>0</v>
      </c>
      <c r="C18" s="49">
        <v>2126588.5</v>
      </c>
      <c r="D18" s="49">
        <v>2126588.5</v>
      </c>
    </row>
    <row r="19" spans="1:4" x14ac:dyDescent="0.25">
      <c r="A19" s="60" t="s">
        <v>200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201</v>
      </c>
      <c r="B21" s="15">
        <f>B8-B13+B17</f>
        <v>0</v>
      </c>
      <c r="C21" s="15">
        <f>C8-C13+C17</f>
        <v>21896695.25</v>
      </c>
      <c r="D21" s="15">
        <f>D8-D13+D17</f>
        <v>21979690.25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202</v>
      </c>
      <c r="B23" s="15">
        <f>B21-B11</f>
        <v>0</v>
      </c>
      <c r="C23" s="15">
        <f>C21-C11</f>
        <v>21896695.25</v>
      </c>
      <c r="D23" s="15">
        <f>D21-D11</f>
        <v>21979690.25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203</v>
      </c>
      <c r="B25" s="15">
        <f>B23-B17</f>
        <v>0</v>
      </c>
      <c r="C25" s="15">
        <f>C23-C17</f>
        <v>19770106.75</v>
      </c>
      <c r="D25" s="15">
        <f>D23-D17</f>
        <v>19853101.75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204</v>
      </c>
      <c r="B28" s="7" t="s">
        <v>205</v>
      </c>
      <c r="C28" s="7" t="s">
        <v>189</v>
      </c>
      <c r="D28" s="7" t="s">
        <v>206</v>
      </c>
    </row>
    <row r="29" spans="1:4" x14ac:dyDescent="0.25">
      <c r="A29" s="3" t="s">
        <v>207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208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209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210</v>
      </c>
      <c r="B33" s="4">
        <f>B25+B29</f>
        <v>0</v>
      </c>
      <c r="C33" s="4">
        <f>C25+C29</f>
        <v>19770106.75</v>
      </c>
      <c r="D33" s="4">
        <f>D25+D29</f>
        <v>19853101.75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204</v>
      </c>
      <c r="B36" s="7" t="s">
        <v>211</v>
      </c>
      <c r="C36" s="7" t="s">
        <v>189</v>
      </c>
      <c r="D36" s="7" t="s">
        <v>190</v>
      </c>
    </row>
    <row r="37" spans="1:4" ht="14.45" customHeight="1" x14ac:dyDescent="0.25">
      <c r="A37" s="3" t="s">
        <v>212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213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214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215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216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217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218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204</v>
      </c>
      <c r="B47" s="7" t="s">
        <v>211</v>
      </c>
      <c r="C47" s="7" t="s">
        <v>189</v>
      </c>
      <c r="D47" s="7" t="s">
        <v>190</v>
      </c>
    </row>
    <row r="48" spans="1:4" x14ac:dyDescent="0.25">
      <c r="A48" s="98" t="s">
        <v>219</v>
      </c>
      <c r="B48" s="99">
        <f>B9</f>
        <v>42803792.329999998</v>
      </c>
      <c r="C48" s="99">
        <f>C9</f>
        <v>66175656.200000003</v>
      </c>
      <c r="D48" s="99">
        <f>D9</f>
        <v>66175656.200000003</v>
      </c>
    </row>
    <row r="49" spans="1:4" x14ac:dyDescent="0.25">
      <c r="A49" s="22" t="s">
        <v>220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213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216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196</v>
      </c>
      <c r="B53" s="49">
        <f>B14</f>
        <v>42803792.329999998</v>
      </c>
      <c r="C53" s="49">
        <f>C14</f>
        <v>46405549.450000003</v>
      </c>
      <c r="D53" s="49">
        <f>D14</f>
        <v>46322554.450000003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199</v>
      </c>
      <c r="B55" s="23">
        <v>0</v>
      </c>
      <c r="C55" s="49">
        <f>C18</f>
        <v>2126588.5</v>
      </c>
      <c r="D55" s="49">
        <f>D18</f>
        <v>2126588.5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221</v>
      </c>
      <c r="B57" s="4">
        <f>B48+B49-B53+B55</f>
        <v>0</v>
      </c>
      <c r="C57" s="4">
        <f>C48+C49-C53+C55</f>
        <v>21896695.25</v>
      </c>
      <c r="D57" s="4">
        <f>D48+D49-D53+D55</f>
        <v>21979690.25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222</v>
      </c>
      <c r="B59" s="4">
        <f>B57-B49</f>
        <v>0</v>
      </c>
      <c r="C59" s="4">
        <f>C57-C49</f>
        <v>21896695.25</v>
      </c>
      <c r="D59" s="4">
        <f>D57-D49</f>
        <v>21979690.25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204</v>
      </c>
      <c r="B62" s="7" t="s">
        <v>211</v>
      </c>
      <c r="C62" s="7" t="s">
        <v>189</v>
      </c>
      <c r="D62" s="7" t="s">
        <v>190</v>
      </c>
    </row>
    <row r="63" spans="1:4" x14ac:dyDescent="0.25">
      <c r="A63" s="98" t="s">
        <v>193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223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214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217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224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200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225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226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48:D59 B63:D74 B10:D13 B15:D17 B19:D25 B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40" zoomScale="76" zoomScaleNormal="76" workbookViewId="0">
      <selection activeCell="E15" sqref="E1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4" t="s">
        <v>227</v>
      </c>
      <c r="B1" s="155"/>
      <c r="C1" s="155"/>
      <c r="D1" s="155"/>
      <c r="E1" s="155"/>
      <c r="F1" s="155"/>
      <c r="G1" s="156"/>
    </row>
    <row r="2" spans="1:7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228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01 de Enero al 31 de Diciembre de 2023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7" t="s">
        <v>229</v>
      </c>
      <c r="B6" s="159" t="s">
        <v>230</v>
      </c>
      <c r="C6" s="159"/>
      <c r="D6" s="159"/>
      <c r="E6" s="159"/>
      <c r="F6" s="159"/>
      <c r="G6" s="159" t="s">
        <v>231</v>
      </c>
    </row>
    <row r="7" spans="1:7" ht="30" x14ac:dyDescent="0.25">
      <c r="A7" s="158"/>
      <c r="B7" s="26" t="s">
        <v>232</v>
      </c>
      <c r="C7" s="7" t="s">
        <v>233</v>
      </c>
      <c r="D7" s="26" t="s">
        <v>234</v>
      </c>
      <c r="E7" s="26" t="s">
        <v>189</v>
      </c>
      <c r="F7" s="26" t="s">
        <v>235</v>
      </c>
      <c r="G7" s="159"/>
    </row>
    <row r="8" spans="1:7" x14ac:dyDescent="0.25">
      <c r="A8" s="27" t="s">
        <v>236</v>
      </c>
      <c r="B8" s="94"/>
      <c r="C8" s="94"/>
      <c r="D8" s="94"/>
      <c r="E8" s="94"/>
      <c r="F8" s="94"/>
      <c r="G8" s="94"/>
    </row>
    <row r="9" spans="1:7" x14ac:dyDescent="0.25">
      <c r="A9" s="60" t="s">
        <v>237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238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239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4" si="0">F11-B11</f>
        <v>0</v>
      </c>
    </row>
    <row r="12" spans="1:7" x14ac:dyDescent="0.25">
      <c r="A12" s="60" t="s">
        <v>240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241</v>
      </c>
      <c r="B13" s="49">
        <v>685730.36</v>
      </c>
      <c r="C13" s="49">
        <v>0</v>
      </c>
      <c r="D13" s="49">
        <v>685730.36</v>
      </c>
      <c r="E13" s="49">
        <v>2583840.7799999998</v>
      </c>
      <c r="F13" s="49">
        <v>2583840.7799999998</v>
      </c>
      <c r="G13" s="49">
        <f t="shared" si="0"/>
        <v>1898110.42</v>
      </c>
    </row>
    <row r="14" spans="1:7" x14ac:dyDescent="0.25">
      <c r="A14" s="60" t="s">
        <v>242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243</v>
      </c>
      <c r="B15" s="49">
        <v>42118061.969999999</v>
      </c>
      <c r="C15" s="49">
        <v>9802000</v>
      </c>
      <c r="D15" s="49">
        <v>51920061.969999999</v>
      </c>
      <c r="E15" s="49">
        <v>63591815.420000002</v>
      </c>
      <c r="F15" s="49">
        <v>63591815.420000002</v>
      </c>
      <c r="G15" s="49">
        <v>21473753.449999999</v>
      </c>
    </row>
    <row r="16" spans="1:7" x14ac:dyDescent="0.25">
      <c r="A16" s="95" t="s">
        <v>244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247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248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249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256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257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258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259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0</v>
      </c>
    </row>
    <row r="35" spans="1:7" ht="14.45" customHeight="1" x14ac:dyDescent="0.25">
      <c r="A35" s="60" t="s">
        <v>263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265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268</v>
      </c>
      <c r="B41" s="4">
        <f t="shared" ref="B41:G41" si="7">SUM(B9,B10,B11,B12,B13,B14,B15,B16,B28,B34,B35,B37)</f>
        <v>42803792.329999998</v>
      </c>
      <c r="C41" s="4">
        <f t="shared" si="7"/>
        <v>9802000</v>
      </c>
      <c r="D41" s="4">
        <f t="shared" si="7"/>
        <v>52605792.329999998</v>
      </c>
      <c r="E41" s="4">
        <f t="shared" si="7"/>
        <v>66175656.200000003</v>
      </c>
      <c r="F41" s="4">
        <f t="shared" si="7"/>
        <v>66175656.200000003</v>
      </c>
      <c r="G41" s="4">
        <f t="shared" si="7"/>
        <v>23371863.869999997</v>
      </c>
    </row>
    <row r="42" spans="1:7" x14ac:dyDescent="0.25">
      <c r="A42" s="3" t="s">
        <v>269</v>
      </c>
      <c r="B42" s="96"/>
      <c r="C42" s="96"/>
      <c r="D42" s="96"/>
      <c r="E42" s="96"/>
      <c r="F42" s="96"/>
      <c r="G42" s="4">
        <f>IF(G41&gt;0,G41,0)</f>
        <v>23371863.869999997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270</v>
      </c>
      <c r="B44" s="51"/>
      <c r="C44" s="51"/>
      <c r="D44" s="51"/>
      <c r="E44" s="51"/>
      <c r="F44" s="51"/>
      <c r="G44" s="51"/>
    </row>
    <row r="45" spans="1:7" x14ac:dyDescent="0.25">
      <c r="A45" s="60" t="s">
        <v>271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274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278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279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280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283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284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285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286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287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288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289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290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291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293</v>
      </c>
      <c r="B70" s="4">
        <f t="shared" ref="B70:G70" si="16">B41+B65+B67</f>
        <v>42803792.329999998</v>
      </c>
      <c r="C70" s="4">
        <f t="shared" si="16"/>
        <v>9802000</v>
      </c>
      <c r="D70" s="4">
        <f t="shared" si="16"/>
        <v>52605792.329999998</v>
      </c>
      <c r="E70" s="4">
        <f t="shared" si="16"/>
        <v>66175656.200000003</v>
      </c>
      <c r="F70" s="4">
        <f t="shared" si="16"/>
        <v>66175656.200000003</v>
      </c>
      <c r="G70" s="4">
        <f t="shared" si="16"/>
        <v>23371863.869999997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294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297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58 B60:F75 G9:G14 G60:G76 G55:G58 G38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abSelected="1" topLeftCell="A76" zoomScale="85" zoomScaleNormal="85" workbookViewId="0">
      <selection activeCell="H22" sqref="H2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2" t="s">
        <v>298</v>
      </c>
      <c r="B1" s="155"/>
      <c r="C1" s="155"/>
      <c r="D1" s="155"/>
      <c r="E1" s="155"/>
      <c r="F1" s="155"/>
      <c r="G1" s="156"/>
    </row>
    <row r="2" spans="1:7" x14ac:dyDescent="0.25">
      <c r="A2" s="129" t="str">
        <f>'Formato 1'!A2</f>
        <v>Comité Municipal de Agua Potable y Alcantarillado de Apaseo el Grande,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299</v>
      </c>
      <c r="B3" s="130"/>
      <c r="C3" s="130"/>
      <c r="D3" s="130"/>
      <c r="E3" s="130"/>
      <c r="F3" s="130"/>
      <c r="G3" s="130"/>
    </row>
    <row r="4" spans="1:7" x14ac:dyDescent="0.25">
      <c r="A4" s="130" t="s">
        <v>300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01 de Enero al 31 de Diciembre de 2023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60" t="s">
        <v>6</v>
      </c>
      <c r="B7" s="160" t="s">
        <v>301</v>
      </c>
      <c r="C7" s="160"/>
      <c r="D7" s="160"/>
      <c r="E7" s="160"/>
      <c r="F7" s="160"/>
      <c r="G7" s="161" t="s">
        <v>302</v>
      </c>
    </row>
    <row r="8" spans="1:7" ht="30" x14ac:dyDescent="0.25">
      <c r="A8" s="160"/>
      <c r="B8" s="7" t="s">
        <v>303</v>
      </c>
      <c r="C8" s="7" t="s">
        <v>304</v>
      </c>
      <c r="D8" s="7" t="s">
        <v>305</v>
      </c>
      <c r="E8" s="7" t="s">
        <v>189</v>
      </c>
      <c r="F8" s="7" t="s">
        <v>306</v>
      </c>
      <c r="G8" s="160"/>
    </row>
    <row r="9" spans="1:7" x14ac:dyDescent="0.25">
      <c r="A9" s="28" t="s">
        <v>307</v>
      </c>
      <c r="B9" s="86">
        <f t="shared" ref="B9:G9" si="0">SUM(B10,B18,B28,B38,B48,B58,B62,B71,B75)</f>
        <v>42803792.329999998</v>
      </c>
      <c r="C9" s="86">
        <f t="shared" si="0"/>
        <v>21217287.52</v>
      </c>
      <c r="D9" s="86">
        <f t="shared" si="0"/>
        <v>64021079.850000001</v>
      </c>
      <c r="E9" s="86">
        <f t="shared" si="0"/>
        <v>46405549.450000003</v>
      </c>
      <c r="F9" s="86">
        <f t="shared" si="0"/>
        <v>46322554.450000003</v>
      </c>
      <c r="G9" s="86">
        <f t="shared" si="0"/>
        <v>17615530.399999999</v>
      </c>
    </row>
    <row r="10" spans="1:7" x14ac:dyDescent="0.25">
      <c r="A10" s="87" t="s">
        <v>308</v>
      </c>
      <c r="B10" s="86">
        <f t="shared" ref="B10:G10" si="1">SUM(B11:B17)</f>
        <v>20616834</v>
      </c>
      <c r="C10" s="86">
        <f t="shared" si="1"/>
        <v>1033363.0499999999</v>
      </c>
      <c r="D10" s="86">
        <f t="shared" si="1"/>
        <v>21650197.050000001</v>
      </c>
      <c r="E10" s="86">
        <f t="shared" si="1"/>
        <v>18497614.030000001</v>
      </c>
      <c r="F10" s="86">
        <f t="shared" si="1"/>
        <v>18497614.030000001</v>
      </c>
      <c r="G10" s="86">
        <f t="shared" si="1"/>
        <v>3152583.0200000009</v>
      </c>
    </row>
    <row r="11" spans="1:7" x14ac:dyDescent="0.25">
      <c r="A11" s="88" t="s">
        <v>309</v>
      </c>
      <c r="B11" s="146">
        <v>10171463.76</v>
      </c>
      <c r="C11" s="146">
        <v>-111443.29</v>
      </c>
      <c r="D11" s="145">
        <v>10060020.470000001</v>
      </c>
      <c r="E11" s="146">
        <v>9001365.6600000001</v>
      </c>
      <c r="F11" s="146">
        <v>9001365.6600000001</v>
      </c>
      <c r="G11" s="77">
        <f>D11-E11</f>
        <v>1058654.8100000005</v>
      </c>
    </row>
    <row r="12" spans="1:7" x14ac:dyDescent="0.25">
      <c r="A12" s="88" t="s">
        <v>310</v>
      </c>
      <c r="B12" s="146">
        <v>649600</v>
      </c>
      <c r="C12" s="146">
        <v>1112491.82</v>
      </c>
      <c r="D12" s="145">
        <v>1762091.82</v>
      </c>
      <c r="E12" s="146">
        <v>1558929.36</v>
      </c>
      <c r="F12" s="146">
        <v>1558929.36</v>
      </c>
      <c r="G12" s="77">
        <f t="shared" ref="G12:G17" si="2">D12-E12</f>
        <v>203162.45999999996</v>
      </c>
    </row>
    <row r="13" spans="1:7" x14ac:dyDescent="0.25">
      <c r="A13" s="88" t="s">
        <v>311</v>
      </c>
      <c r="B13" s="146">
        <v>2591449</v>
      </c>
      <c r="C13" s="146">
        <v>218178.51</v>
      </c>
      <c r="D13" s="145">
        <v>2809627.51</v>
      </c>
      <c r="E13" s="146">
        <v>2377943.83</v>
      </c>
      <c r="F13" s="146">
        <v>2377943.83</v>
      </c>
      <c r="G13" s="77">
        <f t="shared" si="2"/>
        <v>431683.6799999997</v>
      </c>
    </row>
    <row r="14" spans="1:7" x14ac:dyDescent="0.25">
      <c r="A14" s="88" t="s">
        <v>312</v>
      </c>
      <c r="B14" s="146">
        <v>2576262.6</v>
      </c>
      <c r="C14" s="146">
        <v>91424.93</v>
      </c>
      <c r="D14" s="145">
        <v>2667687.5300000003</v>
      </c>
      <c r="E14" s="146">
        <v>2284555.02</v>
      </c>
      <c r="F14" s="146">
        <v>2284555.02</v>
      </c>
      <c r="G14" s="77">
        <f t="shared" si="2"/>
        <v>383132.51000000024</v>
      </c>
    </row>
    <row r="15" spans="1:7" x14ac:dyDescent="0.25">
      <c r="A15" s="88" t="s">
        <v>313</v>
      </c>
      <c r="B15" s="146">
        <v>1385500</v>
      </c>
      <c r="C15" s="146">
        <v>-255000</v>
      </c>
      <c r="D15" s="145">
        <v>1130500</v>
      </c>
      <c r="E15" s="146">
        <v>484567.16</v>
      </c>
      <c r="F15" s="146">
        <v>484567.16</v>
      </c>
      <c r="G15" s="77">
        <f t="shared" si="2"/>
        <v>645932.84000000008</v>
      </c>
    </row>
    <row r="16" spans="1:7" x14ac:dyDescent="0.25">
      <c r="A16" s="88" t="s">
        <v>314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77">
        <f t="shared" si="2"/>
        <v>0</v>
      </c>
    </row>
    <row r="17" spans="1:7" x14ac:dyDescent="0.25">
      <c r="A17" s="88" t="s">
        <v>315</v>
      </c>
      <c r="B17" s="146">
        <v>3242558.64</v>
      </c>
      <c r="C17" s="146">
        <v>-22288.92</v>
      </c>
      <c r="D17" s="145">
        <v>3220269.72</v>
      </c>
      <c r="E17" s="146">
        <v>2790253</v>
      </c>
      <c r="F17" s="146">
        <v>2790253</v>
      </c>
      <c r="G17" s="77">
        <f t="shared" si="2"/>
        <v>430016.7200000002</v>
      </c>
    </row>
    <row r="18" spans="1:7" x14ac:dyDescent="0.25">
      <c r="A18" s="87" t="s">
        <v>316</v>
      </c>
      <c r="B18" s="86">
        <f t="shared" ref="B18:G18" si="3">SUM(B19:B27)</f>
        <v>5189897.32</v>
      </c>
      <c r="C18" s="86">
        <f t="shared" si="3"/>
        <v>4573470.9800000004</v>
      </c>
      <c r="D18" s="86">
        <f t="shared" si="3"/>
        <v>9763368.3000000007</v>
      </c>
      <c r="E18" s="86">
        <f t="shared" si="3"/>
        <v>7803779.0000000009</v>
      </c>
      <c r="F18" s="86">
        <f t="shared" si="3"/>
        <v>7803779.0000000009</v>
      </c>
      <c r="G18" s="86">
        <f t="shared" si="3"/>
        <v>1959589.2999999998</v>
      </c>
    </row>
    <row r="19" spans="1:7" x14ac:dyDescent="0.25">
      <c r="A19" s="88" t="s">
        <v>317</v>
      </c>
      <c r="B19" s="146">
        <v>717028.44</v>
      </c>
      <c r="C19" s="146">
        <v>196000</v>
      </c>
      <c r="D19" s="145">
        <v>913028.44</v>
      </c>
      <c r="E19" s="146">
        <v>536023.73</v>
      </c>
      <c r="F19" s="146">
        <v>536023.73</v>
      </c>
      <c r="G19" s="77">
        <f>D19-E19</f>
        <v>377004.70999999996</v>
      </c>
    </row>
    <row r="20" spans="1:7" x14ac:dyDescent="0.25">
      <c r="A20" s="88" t="s">
        <v>318</v>
      </c>
      <c r="B20" s="146">
        <v>87057.88</v>
      </c>
      <c r="C20" s="146">
        <v>65000</v>
      </c>
      <c r="D20" s="145">
        <v>152057.88</v>
      </c>
      <c r="E20" s="146">
        <v>116336.72</v>
      </c>
      <c r="F20" s="146">
        <v>116336.72</v>
      </c>
      <c r="G20" s="77">
        <f t="shared" ref="G20:G27" si="4">D20-E20</f>
        <v>35721.160000000003</v>
      </c>
    </row>
    <row r="21" spans="1:7" x14ac:dyDescent="0.25">
      <c r="A21" s="88" t="s">
        <v>319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77">
        <f t="shared" si="4"/>
        <v>0</v>
      </c>
    </row>
    <row r="22" spans="1:7" x14ac:dyDescent="0.25">
      <c r="A22" s="88" t="s">
        <v>320</v>
      </c>
      <c r="B22" s="146">
        <v>2355030</v>
      </c>
      <c r="C22" s="146">
        <v>2390000</v>
      </c>
      <c r="D22" s="145">
        <v>4745030</v>
      </c>
      <c r="E22" s="146">
        <v>4324867.2</v>
      </c>
      <c r="F22" s="146">
        <v>4324867.2</v>
      </c>
      <c r="G22" s="77">
        <f t="shared" si="4"/>
        <v>420162.79999999981</v>
      </c>
    </row>
    <row r="23" spans="1:7" x14ac:dyDescent="0.25">
      <c r="A23" s="88" t="s">
        <v>321</v>
      </c>
      <c r="B23" s="146">
        <v>260000</v>
      </c>
      <c r="C23" s="146">
        <v>140000</v>
      </c>
      <c r="D23" s="145">
        <v>400000</v>
      </c>
      <c r="E23" s="146">
        <v>307033.98</v>
      </c>
      <c r="F23" s="146">
        <v>307033.98</v>
      </c>
      <c r="G23" s="77">
        <f t="shared" si="4"/>
        <v>92966.020000000019</v>
      </c>
    </row>
    <row r="24" spans="1:7" x14ac:dyDescent="0.25">
      <c r="A24" s="88" t="s">
        <v>322</v>
      </c>
      <c r="B24" s="146">
        <v>1044870</v>
      </c>
      <c r="C24" s="146">
        <v>626758.84</v>
      </c>
      <c r="D24" s="145">
        <v>1671628.8399999999</v>
      </c>
      <c r="E24" s="146">
        <v>1378568.37</v>
      </c>
      <c r="F24" s="146">
        <v>1378568.37</v>
      </c>
      <c r="G24" s="77">
        <f t="shared" si="4"/>
        <v>293060.46999999974</v>
      </c>
    </row>
    <row r="25" spans="1:7" x14ac:dyDescent="0.25">
      <c r="A25" s="88" t="s">
        <v>323</v>
      </c>
      <c r="B25" s="146">
        <v>176060</v>
      </c>
      <c r="C25" s="146">
        <v>105712.14</v>
      </c>
      <c r="D25" s="145">
        <v>281772.14</v>
      </c>
      <c r="E25" s="146">
        <v>172524.91</v>
      </c>
      <c r="F25" s="146">
        <v>172524.91</v>
      </c>
      <c r="G25" s="77">
        <f t="shared" si="4"/>
        <v>109247.23000000001</v>
      </c>
    </row>
    <row r="26" spans="1:7" x14ac:dyDescent="0.25">
      <c r="A26" s="88" t="s">
        <v>324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77">
        <f t="shared" si="4"/>
        <v>0</v>
      </c>
    </row>
    <row r="27" spans="1:7" x14ac:dyDescent="0.25">
      <c r="A27" s="88" t="s">
        <v>325</v>
      </c>
      <c r="B27" s="146">
        <v>549851</v>
      </c>
      <c r="C27" s="146">
        <v>1050000</v>
      </c>
      <c r="D27" s="145">
        <v>1599851</v>
      </c>
      <c r="E27" s="146">
        <v>968424.09</v>
      </c>
      <c r="F27" s="146">
        <v>968424.09</v>
      </c>
      <c r="G27" s="77">
        <f t="shared" si="4"/>
        <v>631426.91</v>
      </c>
    </row>
    <row r="28" spans="1:7" x14ac:dyDescent="0.25">
      <c r="A28" s="87" t="s">
        <v>326</v>
      </c>
      <c r="B28" s="86">
        <f t="shared" ref="B28:G28" si="5">SUM(B29:B37)</f>
        <v>15394961.01</v>
      </c>
      <c r="C28" s="86">
        <f t="shared" si="5"/>
        <v>5173340.03</v>
      </c>
      <c r="D28" s="86">
        <f t="shared" si="5"/>
        <v>20568301.039999999</v>
      </c>
      <c r="E28" s="86">
        <f t="shared" si="5"/>
        <v>17898961.789999999</v>
      </c>
      <c r="F28" s="86">
        <f t="shared" si="5"/>
        <v>17815966.789999999</v>
      </c>
      <c r="G28" s="86">
        <f t="shared" si="5"/>
        <v>2669339.2499999986</v>
      </c>
    </row>
    <row r="29" spans="1:7" x14ac:dyDescent="0.25">
      <c r="A29" s="88" t="s">
        <v>327</v>
      </c>
      <c r="B29" s="146">
        <v>8715206.0099999998</v>
      </c>
      <c r="C29" s="146">
        <v>1693878.11</v>
      </c>
      <c r="D29" s="145">
        <v>10409084.119999999</v>
      </c>
      <c r="E29" s="146">
        <v>9830997.4000000004</v>
      </c>
      <c r="F29" s="146">
        <v>9830997.4000000004</v>
      </c>
      <c r="G29" s="77">
        <f>D29-E29</f>
        <v>578086.71999999881</v>
      </c>
    </row>
    <row r="30" spans="1:7" x14ac:dyDescent="0.25">
      <c r="A30" s="88" t="s">
        <v>328</v>
      </c>
      <c r="B30" s="146">
        <v>205200</v>
      </c>
      <c r="C30" s="146">
        <v>-40000</v>
      </c>
      <c r="D30" s="145">
        <v>165200</v>
      </c>
      <c r="E30" s="146">
        <v>52800</v>
      </c>
      <c r="F30" s="146">
        <v>52800</v>
      </c>
      <c r="G30" s="77">
        <f t="shared" ref="G30:G37" si="6">D30-E30</f>
        <v>112400</v>
      </c>
    </row>
    <row r="31" spans="1:7" x14ac:dyDescent="0.25">
      <c r="A31" s="88" t="s">
        <v>329</v>
      </c>
      <c r="B31" s="146">
        <v>1142730</v>
      </c>
      <c r="C31" s="146">
        <v>-235000</v>
      </c>
      <c r="D31" s="145">
        <v>907730</v>
      </c>
      <c r="E31" s="146">
        <v>521521.6</v>
      </c>
      <c r="F31" s="146">
        <v>521521.6</v>
      </c>
      <c r="G31" s="77">
        <f t="shared" si="6"/>
        <v>386208.4</v>
      </c>
    </row>
    <row r="32" spans="1:7" x14ac:dyDescent="0.25">
      <c r="A32" s="88" t="s">
        <v>330</v>
      </c>
      <c r="B32" s="146">
        <v>985900</v>
      </c>
      <c r="C32" s="146">
        <v>672461.92</v>
      </c>
      <c r="D32" s="145">
        <v>1658361.92</v>
      </c>
      <c r="E32" s="146">
        <v>1389911.92</v>
      </c>
      <c r="F32" s="146">
        <v>1389911.92</v>
      </c>
      <c r="G32" s="77">
        <f t="shared" si="6"/>
        <v>268450</v>
      </c>
    </row>
    <row r="33" spans="1:7" ht="14.45" customHeight="1" x14ac:dyDescent="0.25">
      <c r="A33" s="88" t="s">
        <v>331</v>
      </c>
      <c r="B33" s="146">
        <v>2210401</v>
      </c>
      <c r="C33" s="146">
        <v>1010000</v>
      </c>
      <c r="D33" s="145">
        <v>3220401</v>
      </c>
      <c r="E33" s="146">
        <v>2505344.09</v>
      </c>
      <c r="F33" s="146">
        <v>2505344.09</v>
      </c>
      <c r="G33" s="77">
        <f t="shared" si="6"/>
        <v>715056.91000000015</v>
      </c>
    </row>
    <row r="34" spans="1:7" ht="14.45" customHeight="1" x14ac:dyDescent="0.25">
      <c r="A34" s="88" t="s">
        <v>332</v>
      </c>
      <c r="B34" s="146">
        <v>89651</v>
      </c>
      <c r="C34" s="146">
        <v>72000</v>
      </c>
      <c r="D34" s="145">
        <v>161651</v>
      </c>
      <c r="E34" s="146">
        <v>127011.11</v>
      </c>
      <c r="F34" s="146">
        <v>127011.11</v>
      </c>
      <c r="G34" s="77">
        <f t="shared" si="6"/>
        <v>34639.89</v>
      </c>
    </row>
    <row r="35" spans="1:7" ht="14.45" customHeight="1" x14ac:dyDescent="0.25">
      <c r="A35" s="88" t="s">
        <v>333</v>
      </c>
      <c r="B35" s="146">
        <v>83771</v>
      </c>
      <c r="C35" s="146">
        <v>0</v>
      </c>
      <c r="D35" s="145">
        <v>83771</v>
      </c>
      <c r="E35" s="146">
        <v>39216.089999999997</v>
      </c>
      <c r="F35" s="146">
        <v>39216.089999999997</v>
      </c>
      <c r="G35" s="77">
        <f t="shared" si="6"/>
        <v>44554.91</v>
      </c>
    </row>
    <row r="36" spans="1:7" ht="14.45" customHeight="1" x14ac:dyDescent="0.25">
      <c r="A36" s="88" t="s">
        <v>334</v>
      </c>
      <c r="B36" s="146">
        <v>270300</v>
      </c>
      <c r="C36" s="146">
        <v>330000</v>
      </c>
      <c r="D36" s="145">
        <v>600300</v>
      </c>
      <c r="E36" s="146">
        <v>381982.58</v>
      </c>
      <c r="F36" s="146">
        <v>381982.58</v>
      </c>
      <c r="G36" s="77">
        <f t="shared" si="6"/>
        <v>218317.41999999998</v>
      </c>
    </row>
    <row r="37" spans="1:7" ht="14.45" customHeight="1" x14ac:dyDescent="0.25">
      <c r="A37" s="88" t="s">
        <v>335</v>
      </c>
      <c r="B37" s="146">
        <v>1691802</v>
      </c>
      <c r="C37" s="146">
        <v>1670000</v>
      </c>
      <c r="D37" s="145">
        <v>3361802</v>
      </c>
      <c r="E37" s="146">
        <v>3050177</v>
      </c>
      <c r="F37" s="146">
        <v>2967182</v>
      </c>
      <c r="G37" s="77">
        <f t="shared" si="6"/>
        <v>311625</v>
      </c>
    </row>
    <row r="38" spans="1:7" x14ac:dyDescent="0.25">
      <c r="A38" s="87" t="s">
        <v>336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337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338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339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340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341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343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344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345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346</v>
      </c>
      <c r="B48" s="86">
        <f t="shared" ref="B48:G48" si="9">SUM(B49:B57)</f>
        <v>1102100</v>
      </c>
      <c r="C48" s="86">
        <f t="shared" si="9"/>
        <v>5287113.46</v>
      </c>
      <c r="D48" s="86">
        <f t="shared" si="9"/>
        <v>6389213.46</v>
      </c>
      <c r="E48" s="86">
        <f t="shared" si="9"/>
        <v>2136194.63</v>
      </c>
      <c r="F48" s="86">
        <f t="shared" si="9"/>
        <v>2136194.63</v>
      </c>
      <c r="G48" s="86">
        <f t="shared" si="9"/>
        <v>4253018.83</v>
      </c>
    </row>
    <row r="49" spans="1:7" x14ac:dyDescent="0.25">
      <c r="A49" s="88" t="s">
        <v>347</v>
      </c>
      <c r="B49" s="146">
        <v>270000</v>
      </c>
      <c r="C49" s="146">
        <v>285000</v>
      </c>
      <c r="D49" s="145">
        <v>555000</v>
      </c>
      <c r="E49" s="146">
        <v>266539.94</v>
      </c>
      <c r="F49" s="146">
        <v>266539.94</v>
      </c>
      <c r="G49" s="77">
        <f>D49-E49</f>
        <v>288460.06</v>
      </c>
    </row>
    <row r="50" spans="1:7" x14ac:dyDescent="0.25">
      <c r="A50" s="88" t="s">
        <v>348</v>
      </c>
      <c r="B50" s="145">
        <v>0</v>
      </c>
      <c r="C50" s="145">
        <v>0</v>
      </c>
      <c r="D50" s="145">
        <v>0</v>
      </c>
      <c r="E50" s="145">
        <v>0</v>
      </c>
      <c r="F50" s="145">
        <v>0</v>
      </c>
      <c r="G50" s="77">
        <f t="shared" ref="G50:G57" si="10">D50-E50</f>
        <v>0</v>
      </c>
    </row>
    <row r="51" spans="1:7" x14ac:dyDescent="0.25">
      <c r="A51" s="88" t="s">
        <v>349</v>
      </c>
      <c r="B51" s="145">
        <v>0</v>
      </c>
      <c r="C51" s="145">
        <v>0</v>
      </c>
      <c r="D51" s="145">
        <v>0</v>
      </c>
      <c r="E51" s="145">
        <v>0</v>
      </c>
      <c r="F51" s="145">
        <v>0</v>
      </c>
      <c r="G51" s="77">
        <f t="shared" si="10"/>
        <v>0</v>
      </c>
    </row>
    <row r="52" spans="1:7" x14ac:dyDescent="0.25">
      <c r="A52" s="88" t="s">
        <v>350</v>
      </c>
      <c r="B52" s="146">
        <v>220000</v>
      </c>
      <c r="C52" s="146">
        <v>821607.72</v>
      </c>
      <c r="D52" s="145">
        <v>1041607.72</v>
      </c>
      <c r="E52" s="146">
        <v>0</v>
      </c>
      <c r="F52" s="146">
        <v>0</v>
      </c>
      <c r="G52" s="77">
        <f t="shared" si="10"/>
        <v>1041607.72</v>
      </c>
    </row>
    <row r="53" spans="1:7" x14ac:dyDescent="0.25">
      <c r="A53" s="88" t="s">
        <v>351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77">
        <f t="shared" si="10"/>
        <v>0</v>
      </c>
    </row>
    <row r="54" spans="1:7" x14ac:dyDescent="0.25">
      <c r="A54" s="88" t="s">
        <v>352</v>
      </c>
      <c r="B54" s="146">
        <v>577100</v>
      </c>
      <c r="C54" s="146">
        <v>2015505.74</v>
      </c>
      <c r="D54" s="145">
        <v>2592605.7400000002</v>
      </c>
      <c r="E54" s="146">
        <v>298648.58</v>
      </c>
      <c r="F54" s="146">
        <v>298648.58</v>
      </c>
      <c r="G54" s="77">
        <f t="shared" si="10"/>
        <v>2293957.16</v>
      </c>
    </row>
    <row r="55" spans="1:7" x14ac:dyDescent="0.25">
      <c r="A55" s="88" t="s">
        <v>353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77">
        <f t="shared" si="10"/>
        <v>0</v>
      </c>
    </row>
    <row r="56" spans="1:7" x14ac:dyDescent="0.25">
      <c r="A56" s="88" t="s">
        <v>354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77">
        <f t="shared" si="10"/>
        <v>0</v>
      </c>
    </row>
    <row r="57" spans="1:7" x14ac:dyDescent="0.25">
      <c r="A57" s="88" t="s">
        <v>355</v>
      </c>
      <c r="B57" s="146">
        <v>35000</v>
      </c>
      <c r="C57" s="146">
        <v>2165000</v>
      </c>
      <c r="D57" s="145">
        <v>2200000</v>
      </c>
      <c r="E57" s="146">
        <v>1571006.11</v>
      </c>
      <c r="F57" s="146">
        <v>1571006.11</v>
      </c>
      <c r="G57" s="77">
        <f t="shared" si="10"/>
        <v>628993.8899999999</v>
      </c>
    </row>
    <row r="58" spans="1:7" x14ac:dyDescent="0.25">
      <c r="A58" s="87" t="s">
        <v>356</v>
      </c>
      <c r="B58" s="86">
        <f t="shared" ref="B58:G58" si="11">SUM(B59:B61)</f>
        <v>500000</v>
      </c>
      <c r="C58" s="86">
        <f t="shared" si="11"/>
        <v>5150000</v>
      </c>
      <c r="D58" s="86">
        <f t="shared" si="11"/>
        <v>5650000</v>
      </c>
      <c r="E58" s="86">
        <f t="shared" si="11"/>
        <v>69000</v>
      </c>
      <c r="F58" s="86">
        <f t="shared" si="11"/>
        <v>69000</v>
      </c>
      <c r="G58" s="86">
        <f t="shared" si="11"/>
        <v>5581000</v>
      </c>
    </row>
    <row r="59" spans="1:7" x14ac:dyDescent="0.25">
      <c r="A59" s="88" t="s">
        <v>357</v>
      </c>
      <c r="B59" s="146">
        <v>300000</v>
      </c>
      <c r="C59" s="146">
        <v>4950000</v>
      </c>
      <c r="D59" s="145">
        <v>5250000</v>
      </c>
      <c r="E59" s="146">
        <v>0</v>
      </c>
      <c r="F59" s="146">
        <v>0</v>
      </c>
      <c r="G59" s="77">
        <f>D59-E59</f>
        <v>5250000</v>
      </c>
    </row>
    <row r="60" spans="1:7" x14ac:dyDescent="0.25">
      <c r="A60" s="88" t="s">
        <v>358</v>
      </c>
      <c r="B60" s="145">
        <v>0</v>
      </c>
      <c r="C60" s="145">
        <v>0</v>
      </c>
      <c r="D60" s="145">
        <v>0</v>
      </c>
      <c r="E60" s="145">
        <v>0</v>
      </c>
      <c r="F60" s="145">
        <v>0</v>
      </c>
      <c r="G60" s="77">
        <f t="shared" ref="G60:G61" si="12">D60-E60</f>
        <v>0</v>
      </c>
    </row>
    <row r="61" spans="1:7" x14ac:dyDescent="0.25">
      <c r="A61" s="88" t="s">
        <v>359</v>
      </c>
      <c r="B61" s="146">
        <v>200000</v>
      </c>
      <c r="C61" s="146">
        <v>200000</v>
      </c>
      <c r="D61" s="145">
        <v>400000</v>
      </c>
      <c r="E61" s="146">
        <v>69000</v>
      </c>
      <c r="F61" s="146">
        <v>69000</v>
      </c>
      <c r="G61" s="77">
        <f t="shared" si="12"/>
        <v>331000</v>
      </c>
    </row>
    <row r="62" spans="1:7" x14ac:dyDescent="0.25">
      <c r="A62" s="87" t="s">
        <v>360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361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362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363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364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365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366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367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368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369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370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371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372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373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374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375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376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377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378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379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380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381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308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309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310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311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312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313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314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315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316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317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318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319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320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321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322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323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324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325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326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327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328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329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330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331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332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333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334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335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336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337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338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339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340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341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342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343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344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345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346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347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348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349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350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351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352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353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354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355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356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357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358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359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360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361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362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363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364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365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366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367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368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369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371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372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373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374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375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376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377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378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379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380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382</v>
      </c>
      <c r="B159" s="93">
        <f t="shared" ref="B159:G159" si="37">B9+B84</f>
        <v>42803792.329999998</v>
      </c>
      <c r="C159" s="93">
        <f t="shared" si="37"/>
        <v>21217287.52</v>
      </c>
      <c r="D159" s="93">
        <f t="shared" si="37"/>
        <v>64021079.850000001</v>
      </c>
      <c r="E159" s="93">
        <f t="shared" si="37"/>
        <v>46405549.450000003</v>
      </c>
      <c r="F159" s="93">
        <f t="shared" si="37"/>
        <v>46322554.450000003</v>
      </c>
      <c r="G159" s="93">
        <f t="shared" si="37"/>
        <v>17615530.399999999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G19:G27 B18:F18 G29:G37 B28:F28 B39:G47 B38:F38 G49:G57 B48:F48 G59:G61 B58:F58 B63:G70 B62:F62 B71:F92 B94:F159 B93:C93 E93:F93 G11:G1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8" workbookViewId="0">
      <selection activeCell="G14" sqref="G1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2" t="s">
        <v>383</v>
      </c>
      <c r="B1" s="163"/>
      <c r="C1" s="163"/>
      <c r="D1" s="163"/>
      <c r="E1" s="163"/>
      <c r="F1" s="163"/>
      <c r="G1" s="164"/>
    </row>
    <row r="2" spans="1:7" ht="15" customHeight="1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384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01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7" t="s">
        <v>6</v>
      </c>
      <c r="B7" s="159" t="s">
        <v>301</v>
      </c>
      <c r="C7" s="159"/>
      <c r="D7" s="159"/>
      <c r="E7" s="159"/>
      <c r="F7" s="159"/>
      <c r="G7" s="161" t="s">
        <v>302</v>
      </c>
    </row>
    <row r="8" spans="1:7" ht="30" x14ac:dyDescent="0.25">
      <c r="A8" s="158"/>
      <c r="B8" s="26" t="s">
        <v>303</v>
      </c>
      <c r="C8" s="7" t="s">
        <v>233</v>
      </c>
      <c r="D8" s="26" t="s">
        <v>234</v>
      </c>
      <c r="E8" s="26" t="s">
        <v>189</v>
      </c>
      <c r="F8" s="26" t="s">
        <v>206</v>
      </c>
      <c r="G8" s="160"/>
    </row>
    <row r="9" spans="1:7" ht="15.75" customHeight="1" x14ac:dyDescent="0.25">
      <c r="A9" s="27" t="s">
        <v>385</v>
      </c>
      <c r="B9" s="31">
        <f>SUM(B10:B17)</f>
        <v>42803792.329999998</v>
      </c>
      <c r="C9" s="31">
        <f t="shared" ref="C9:G9" si="0">SUM(C10:C17)</f>
        <v>21217287.52</v>
      </c>
      <c r="D9" s="31">
        <f t="shared" si="0"/>
        <v>64021079.850000001</v>
      </c>
      <c r="E9" s="31">
        <f t="shared" si="0"/>
        <v>46405549.449999996</v>
      </c>
      <c r="F9" s="31">
        <f t="shared" si="0"/>
        <v>46322554.450000003</v>
      </c>
      <c r="G9" s="31">
        <f t="shared" si="0"/>
        <v>17615530.399999999</v>
      </c>
    </row>
    <row r="10" spans="1:7" x14ac:dyDescent="0.25">
      <c r="A10" s="65" t="s">
        <v>562</v>
      </c>
      <c r="B10" s="148">
        <v>2503300.16</v>
      </c>
      <c r="C10" s="148">
        <v>182364.45</v>
      </c>
      <c r="D10" s="147">
        <v>2685664.6100000003</v>
      </c>
      <c r="E10" s="148">
        <v>1904691.1</v>
      </c>
      <c r="F10" s="148">
        <v>1898790.67</v>
      </c>
      <c r="G10" s="147">
        <v>780973.51000000024</v>
      </c>
    </row>
    <row r="11" spans="1:7" x14ac:dyDescent="0.25">
      <c r="A11" s="65" t="s">
        <v>563</v>
      </c>
      <c r="B11" s="148">
        <v>5273233.09</v>
      </c>
      <c r="C11" s="148">
        <v>1341607.72</v>
      </c>
      <c r="D11" s="147">
        <v>6614840.8099999996</v>
      </c>
      <c r="E11" s="148">
        <v>3989216.76</v>
      </c>
      <c r="F11" s="148">
        <v>3977958</v>
      </c>
      <c r="G11" s="147">
        <v>2625624.0499999998</v>
      </c>
    </row>
    <row r="12" spans="1:7" x14ac:dyDescent="0.25">
      <c r="A12" s="65" t="s">
        <v>564</v>
      </c>
      <c r="B12" s="148">
        <v>5309911.68</v>
      </c>
      <c r="C12" s="148">
        <v>2776000</v>
      </c>
      <c r="D12" s="147">
        <v>8085911.6799999997</v>
      </c>
      <c r="E12" s="148">
        <v>6224791.9100000001</v>
      </c>
      <c r="F12" s="148">
        <v>6210778.0599999996</v>
      </c>
      <c r="G12" s="147">
        <v>1861119.7699999996</v>
      </c>
    </row>
    <row r="13" spans="1:7" x14ac:dyDescent="0.25">
      <c r="A13" s="65" t="s">
        <v>565</v>
      </c>
      <c r="B13" s="148">
        <v>15057135.130000001</v>
      </c>
      <c r="C13" s="148">
        <v>14810505.74</v>
      </c>
      <c r="D13" s="147">
        <v>29867640.870000001</v>
      </c>
      <c r="E13" s="148">
        <v>19985714.93</v>
      </c>
      <c r="F13" s="148">
        <v>19984548.620000001</v>
      </c>
      <c r="G13" s="147">
        <v>9881925.9400000013</v>
      </c>
    </row>
    <row r="14" spans="1:7" x14ac:dyDescent="0.25">
      <c r="A14" s="65" t="s">
        <v>566</v>
      </c>
      <c r="B14" s="148">
        <v>1227557.22</v>
      </c>
      <c r="C14" s="148">
        <v>92241.16</v>
      </c>
      <c r="D14" s="147">
        <v>1319798.3799999999</v>
      </c>
      <c r="E14" s="148">
        <v>1204022.04</v>
      </c>
      <c r="F14" s="148">
        <v>1198218.6000000001</v>
      </c>
      <c r="G14" s="147">
        <v>115776.33999999985</v>
      </c>
    </row>
    <row r="15" spans="1:7" x14ac:dyDescent="0.25">
      <c r="A15" s="65" t="s">
        <v>567</v>
      </c>
      <c r="B15" s="148">
        <v>1261218.43</v>
      </c>
      <c r="C15" s="148">
        <v>220000</v>
      </c>
      <c r="D15" s="147">
        <v>1481218.43</v>
      </c>
      <c r="E15" s="148">
        <v>1207332.3400000001</v>
      </c>
      <c r="F15" s="148">
        <v>1203564.94</v>
      </c>
      <c r="G15" s="147">
        <v>273886.08999999985</v>
      </c>
    </row>
    <row r="16" spans="1:7" x14ac:dyDescent="0.25">
      <c r="A16" s="65" t="s">
        <v>568</v>
      </c>
      <c r="B16" s="148">
        <v>12171436.619999999</v>
      </c>
      <c r="C16" s="148">
        <v>1794568.45</v>
      </c>
      <c r="D16" s="147">
        <v>13966005.069999998</v>
      </c>
      <c r="E16" s="148">
        <v>11889780.369999999</v>
      </c>
      <c r="F16" s="148">
        <v>11848695.560000001</v>
      </c>
      <c r="G16" s="147">
        <v>2076224.6999999993</v>
      </c>
    </row>
    <row r="17" spans="1:7" x14ac:dyDescent="0.25">
      <c r="A17" s="65" t="s">
        <v>393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394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386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387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388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389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392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393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382</v>
      </c>
      <c r="B29" s="4">
        <f>SUM(B19,B9)</f>
        <v>42803792.329999998</v>
      </c>
      <c r="C29" s="4">
        <f t="shared" ref="C29:G29" si="2">SUM(C19,C9)</f>
        <v>21217287.52</v>
      </c>
      <c r="D29" s="4">
        <f t="shared" si="2"/>
        <v>64021079.850000001</v>
      </c>
      <c r="E29" s="4">
        <f t="shared" si="2"/>
        <v>46405549.449999996</v>
      </c>
      <c r="F29" s="4">
        <f t="shared" si="2"/>
        <v>46322554.450000003</v>
      </c>
      <c r="G29" s="4">
        <f t="shared" si="2"/>
        <v>17615530.399999999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17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19" zoomScale="62" zoomScaleNormal="62" workbookViewId="0">
      <selection activeCell="B21" sqref="B2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8" t="s">
        <v>395</v>
      </c>
      <c r="B1" s="169"/>
      <c r="C1" s="169"/>
      <c r="D1" s="169"/>
      <c r="E1" s="169"/>
      <c r="F1" s="169"/>
      <c r="G1" s="169"/>
    </row>
    <row r="2" spans="1:7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396</v>
      </c>
      <c r="B3" s="118"/>
      <c r="C3" s="118"/>
      <c r="D3" s="118"/>
      <c r="E3" s="118"/>
      <c r="F3" s="118"/>
      <c r="G3" s="119"/>
    </row>
    <row r="4" spans="1:7" x14ac:dyDescent="0.25">
      <c r="A4" s="117" t="s">
        <v>397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01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7" t="s">
        <v>6</v>
      </c>
      <c r="B7" s="165" t="s">
        <v>301</v>
      </c>
      <c r="C7" s="166"/>
      <c r="D7" s="166"/>
      <c r="E7" s="166"/>
      <c r="F7" s="167"/>
      <c r="G7" s="161" t="s">
        <v>398</v>
      </c>
    </row>
    <row r="8" spans="1:7" ht="30" x14ac:dyDescent="0.25">
      <c r="A8" s="158"/>
      <c r="B8" s="26" t="s">
        <v>303</v>
      </c>
      <c r="C8" s="7" t="s">
        <v>399</v>
      </c>
      <c r="D8" s="26" t="s">
        <v>305</v>
      </c>
      <c r="E8" s="26" t="s">
        <v>189</v>
      </c>
      <c r="F8" s="33" t="s">
        <v>206</v>
      </c>
      <c r="G8" s="160"/>
    </row>
    <row r="9" spans="1:7" ht="16.5" customHeight="1" x14ac:dyDescent="0.25">
      <c r="A9" s="27" t="s">
        <v>400</v>
      </c>
      <c r="B9" s="31">
        <f>SUM(B10,B19,B27,B37)</f>
        <v>42803792.329999998</v>
      </c>
      <c r="C9" s="31">
        <f t="shared" ref="C9:G9" si="0">SUM(C10,C19,C27,C37)</f>
        <v>21217287.52</v>
      </c>
      <c r="D9" s="31">
        <f t="shared" si="0"/>
        <v>64021079.850000001</v>
      </c>
      <c r="E9" s="31">
        <f t="shared" si="0"/>
        <v>46405549.450000003</v>
      </c>
      <c r="F9" s="31">
        <f t="shared" si="0"/>
        <v>46322554.450000003</v>
      </c>
      <c r="G9" s="31">
        <f t="shared" si="0"/>
        <v>17615530.399999999</v>
      </c>
    </row>
    <row r="10" spans="1:7" ht="15" customHeight="1" x14ac:dyDescent="0.25">
      <c r="A10" s="60" t="s">
        <v>401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407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409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410</v>
      </c>
      <c r="B19" s="49">
        <f>SUM(B20:B26)</f>
        <v>42803792.329999998</v>
      </c>
      <c r="C19" s="49">
        <f t="shared" ref="C19:G19" si="2">SUM(C20:C26)</f>
        <v>21217287.52</v>
      </c>
      <c r="D19" s="49">
        <f t="shared" si="2"/>
        <v>64021079.850000001</v>
      </c>
      <c r="E19" s="49">
        <f t="shared" si="2"/>
        <v>46405549.450000003</v>
      </c>
      <c r="F19" s="49">
        <f t="shared" si="2"/>
        <v>46322554.450000003</v>
      </c>
      <c r="G19" s="49">
        <f t="shared" si="2"/>
        <v>17615530.399999999</v>
      </c>
    </row>
    <row r="20" spans="1:7" x14ac:dyDescent="0.25">
      <c r="A20" s="80" t="s">
        <v>411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412</v>
      </c>
      <c r="B21" s="49">
        <v>42803792.329999998</v>
      </c>
      <c r="C21" s="49">
        <v>21217287.52</v>
      </c>
      <c r="D21" s="49">
        <v>64021079.850000001</v>
      </c>
      <c r="E21" s="49">
        <v>46405549.450000003</v>
      </c>
      <c r="F21" s="49">
        <v>46322554.450000003</v>
      </c>
      <c r="G21" s="49">
        <v>17615530.399999999</v>
      </c>
    </row>
    <row r="22" spans="1:7" x14ac:dyDescent="0.25">
      <c r="A22" s="80" t="s">
        <v>413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418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419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425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426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428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429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431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432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433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401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402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403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404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405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407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409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410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412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413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415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418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419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420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421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422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427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428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429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382</v>
      </c>
      <c r="B77" s="4">
        <f>B43+B9</f>
        <v>42803792.329999998</v>
      </c>
      <c r="C77" s="4">
        <f t="shared" ref="C77:G77" si="10">C43+C9</f>
        <v>21217287.52</v>
      </c>
      <c r="D77" s="4">
        <f t="shared" si="10"/>
        <v>64021079.850000001</v>
      </c>
      <c r="E77" s="4">
        <f t="shared" si="10"/>
        <v>46405549.450000003</v>
      </c>
      <c r="F77" s="4">
        <f t="shared" si="10"/>
        <v>46322554.450000003</v>
      </c>
      <c r="G77" s="4">
        <f t="shared" si="10"/>
        <v>17615530.399999999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20 B2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64" workbookViewId="0">
      <selection activeCell="R20" sqref="R2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2" t="s">
        <v>434</v>
      </c>
      <c r="B1" s="155"/>
      <c r="C1" s="155"/>
      <c r="D1" s="155"/>
      <c r="E1" s="155"/>
      <c r="F1" s="155"/>
      <c r="G1" s="156"/>
    </row>
    <row r="2" spans="1:7" x14ac:dyDescent="0.25">
      <c r="A2" s="114" t="str">
        <f>'Formato 1'!A2</f>
        <v>Comité Municipal de Agua Potable y Alcantarillado de Apaseo el Grande,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x14ac:dyDescent="0.25">
      <c r="A4" s="117" t="s">
        <v>435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01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7" t="s">
        <v>436</v>
      </c>
      <c r="B7" s="160" t="s">
        <v>301</v>
      </c>
      <c r="C7" s="160"/>
      <c r="D7" s="160"/>
      <c r="E7" s="160"/>
      <c r="F7" s="160"/>
      <c r="G7" s="160" t="s">
        <v>302</v>
      </c>
    </row>
    <row r="8" spans="1:7" ht="30" x14ac:dyDescent="0.25">
      <c r="A8" s="158"/>
      <c r="B8" s="7" t="s">
        <v>303</v>
      </c>
      <c r="C8" s="34" t="s">
        <v>399</v>
      </c>
      <c r="D8" s="34" t="s">
        <v>234</v>
      </c>
      <c r="E8" s="34" t="s">
        <v>189</v>
      </c>
      <c r="F8" s="34" t="s">
        <v>206</v>
      </c>
      <c r="G8" s="170"/>
    </row>
    <row r="9" spans="1:7" ht="15.75" customHeight="1" x14ac:dyDescent="0.25">
      <c r="A9" s="27" t="s">
        <v>437</v>
      </c>
      <c r="B9" s="123">
        <f>SUM(B10,B11,B12,B15,B16,B19)</f>
        <v>20616834</v>
      </c>
      <c r="C9" s="123">
        <f t="shared" ref="C9:G9" si="0">SUM(C10,C11,C12,C15,C16,C19)</f>
        <v>1033363.05</v>
      </c>
      <c r="D9" s="123">
        <f t="shared" si="0"/>
        <v>21650197.050000001</v>
      </c>
      <c r="E9" s="123">
        <f t="shared" si="0"/>
        <v>18497614.030000001</v>
      </c>
      <c r="F9" s="123">
        <f t="shared" si="0"/>
        <v>18497614.030000001</v>
      </c>
      <c r="G9" s="123">
        <f t="shared" si="0"/>
        <v>3152583.0199999996</v>
      </c>
    </row>
    <row r="10" spans="1:7" x14ac:dyDescent="0.25">
      <c r="A10" s="60" t="s">
        <v>438</v>
      </c>
      <c r="B10" s="77">
        <v>20616834</v>
      </c>
      <c r="C10" s="77">
        <v>1033363.05</v>
      </c>
      <c r="D10" s="77">
        <v>21650197.050000001</v>
      </c>
      <c r="E10" s="77">
        <v>18497614.030000001</v>
      </c>
      <c r="F10" s="77">
        <v>18497614.030000001</v>
      </c>
      <c r="G10" s="78">
        <f>D10-E10</f>
        <v>3152583.0199999996</v>
      </c>
    </row>
    <row r="11" spans="1:7" ht="15.75" customHeight="1" x14ac:dyDescent="0.25">
      <c r="A11" s="60" t="s">
        <v>439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440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441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442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443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444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445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446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447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448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438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439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440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441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442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444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445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446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447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449</v>
      </c>
      <c r="B33" s="37">
        <f>B21+B9</f>
        <v>20616834</v>
      </c>
      <c r="C33" s="37">
        <f t="shared" ref="C33:G33" si="8">C21+C9</f>
        <v>1033363.05</v>
      </c>
      <c r="D33" s="37">
        <f t="shared" si="8"/>
        <v>21650197.050000001</v>
      </c>
      <c r="E33" s="37">
        <f t="shared" si="8"/>
        <v>18497614.030000001</v>
      </c>
      <c r="F33" s="37">
        <f t="shared" si="8"/>
        <v>18497614.030000001</v>
      </c>
      <c r="G33" s="37">
        <f t="shared" si="8"/>
        <v>3152583.0199999996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CP. Bibis</cp:lastModifiedBy>
  <cp:revision/>
  <dcterms:created xsi:type="dcterms:W3CDTF">2023-03-16T22:14:51Z</dcterms:created>
  <dcterms:modified xsi:type="dcterms:W3CDTF">2024-01-30T17:17:02Z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