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1\"/>
    </mc:Choice>
  </mc:AlternateContent>
  <xr:revisionPtr revIDLastSave="0" documentId="8_{BAFB70F6-9311-43E4-A177-8CC403F47DEF}" xr6:coauthVersionLast="47" xr6:coauthVersionMax="47" xr10:uidLastSave="{00000000-0000-0000-0000-000000000000}"/>
  <bookViews>
    <workbookView xWindow="-108" yWindow="-108" windowWidth="23256" windowHeight="12576" activeTab="10" xr2:uid="{00000000-000D-0000-FFFF-FFFF00000000}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  <externalReference r:id="rId1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6P">'[2]Info General'!$I$23</definedName>
    <definedName name="ENTE_PUBLICO">'[2]Info General'!$C$6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G28" i="9" s="1"/>
  <c r="F28" i="9"/>
  <c r="E28" i="9"/>
  <c r="D28" i="9"/>
  <c r="C28" i="9"/>
  <c r="B28" i="9"/>
  <c r="D26" i="9"/>
  <c r="G26" i="9" s="1"/>
  <c r="D25" i="9"/>
  <c r="G25" i="9" s="1"/>
  <c r="F24" i="9"/>
  <c r="E24" i="9"/>
  <c r="E21" i="9" s="1"/>
  <c r="C24" i="9"/>
  <c r="C21" i="9" s="1"/>
  <c r="B24" i="9"/>
  <c r="B21" i="9" s="1"/>
  <c r="D23" i="9"/>
  <c r="G23" i="9" s="1"/>
  <c r="D22" i="9"/>
  <c r="G22" i="9" s="1"/>
  <c r="F21" i="9"/>
  <c r="D19" i="9"/>
  <c r="G19" i="9" s="1"/>
  <c r="D18" i="9"/>
  <c r="G18" i="9" s="1"/>
  <c r="D17" i="9"/>
  <c r="G17" i="9" s="1"/>
  <c r="G16" i="9" s="1"/>
  <c r="F16" i="9"/>
  <c r="E16" i="9"/>
  <c r="C16" i="9"/>
  <c r="B16" i="9"/>
  <c r="D15" i="9"/>
  <c r="G15" i="9" s="1"/>
  <c r="D14" i="9"/>
  <c r="G14" i="9" s="1"/>
  <c r="D13" i="9"/>
  <c r="G13" i="9" s="1"/>
  <c r="G12" i="9" s="1"/>
  <c r="F12" i="9"/>
  <c r="F9" i="9" s="1"/>
  <c r="F33" i="9" s="1"/>
  <c r="E12" i="9"/>
  <c r="C12" i="9"/>
  <c r="C9" i="9" s="1"/>
  <c r="B12" i="9"/>
  <c r="B9" i="9" s="1"/>
  <c r="D11" i="9"/>
  <c r="G11" i="9" s="1"/>
  <c r="D10" i="9"/>
  <c r="G10" i="9" s="1"/>
  <c r="G9" i="9" s="1"/>
  <c r="E9" i="9"/>
  <c r="D75" i="8"/>
  <c r="G75" i="8" s="1"/>
  <c r="D74" i="8"/>
  <c r="G74" i="8" s="1"/>
  <c r="D73" i="8"/>
  <c r="G73" i="8" s="1"/>
  <c r="D72" i="8"/>
  <c r="G72" i="8" s="1"/>
  <c r="F71" i="8"/>
  <c r="E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F61" i="8"/>
  <c r="E61" i="8"/>
  <c r="D61" i="8"/>
  <c r="C61" i="8"/>
  <c r="B61" i="8"/>
  <c r="D60" i="8"/>
  <c r="G60" i="8" s="1"/>
  <c r="D59" i="8"/>
  <c r="G59" i="8" s="1"/>
  <c r="D58" i="8"/>
  <c r="G58" i="8" s="1"/>
  <c r="D57" i="8"/>
  <c r="G57" i="8" s="1"/>
  <c r="D56" i="8"/>
  <c r="D53" i="8" s="1"/>
  <c r="D55" i="8"/>
  <c r="G55" i="8" s="1"/>
  <c r="D54" i="8"/>
  <c r="G54" i="8" s="1"/>
  <c r="F53" i="8"/>
  <c r="F43" i="8" s="1"/>
  <c r="E53" i="8"/>
  <c r="C53" i="8"/>
  <c r="B53" i="8"/>
  <c r="D52" i="8"/>
  <c r="G52" i="8" s="1"/>
  <c r="G51" i="8"/>
  <c r="D51" i="8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F44" i="8"/>
  <c r="E44" i="8"/>
  <c r="D44" i="8"/>
  <c r="C44" i="8"/>
  <c r="B44" i="8"/>
  <c r="E43" i="8"/>
  <c r="C43" i="8"/>
  <c r="B43" i="8"/>
  <c r="D41" i="8"/>
  <c r="G41" i="8" s="1"/>
  <c r="D40" i="8"/>
  <c r="D37" i="8" s="1"/>
  <c r="D39" i="8"/>
  <c r="G39" i="8" s="1"/>
  <c r="D38" i="8"/>
  <c r="G38" i="8" s="1"/>
  <c r="F37" i="8"/>
  <c r="E37" i="8"/>
  <c r="C37" i="8"/>
  <c r="B37" i="8"/>
  <c r="D36" i="8"/>
  <c r="G36" i="8" s="1"/>
  <c r="G35" i="8"/>
  <c r="D35" i="8"/>
  <c r="D34" i="8"/>
  <c r="G34" i="8" s="1"/>
  <c r="D33" i="8"/>
  <c r="G33" i="8" s="1"/>
  <c r="D32" i="8"/>
  <c r="G32" i="8" s="1"/>
  <c r="D31" i="8"/>
  <c r="G31" i="8" s="1"/>
  <c r="D30" i="8"/>
  <c r="D27" i="8" s="1"/>
  <c r="D29" i="8"/>
  <c r="G29" i="8" s="1"/>
  <c r="D28" i="8"/>
  <c r="G28" i="8" s="1"/>
  <c r="F27" i="8"/>
  <c r="E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C19" i="8"/>
  <c r="C9" i="8" s="1"/>
  <c r="C77" i="8" s="1"/>
  <c r="B19" i="8"/>
  <c r="B9" i="8" s="1"/>
  <c r="B77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F10" i="8"/>
  <c r="F9" i="8" s="1"/>
  <c r="F77" i="8" s="1"/>
  <c r="E10" i="8"/>
  <c r="C10" i="8"/>
  <c r="B10" i="8"/>
  <c r="E9" i="8"/>
  <c r="E77" i="8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F19" i="7"/>
  <c r="F29" i="7" s="1"/>
  <c r="E19" i="7"/>
  <c r="D19" i="7"/>
  <c r="C19" i="7"/>
  <c r="B19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G9" i="7" s="1"/>
  <c r="F9" i="7"/>
  <c r="E9" i="7"/>
  <c r="E29" i="7" s="1"/>
  <c r="C9" i="7"/>
  <c r="C29" i="7" s="1"/>
  <c r="B9" i="7"/>
  <c r="B29" i="7" s="1"/>
  <c r="D29" i="7" s="1"/>
  <c r="G29" i="7" s="1"/>
  <c r="G157" i="6"/>
  <c r="D157" i="6"/>
  <c r="D156" i="6"/>
  <c r="G156" i="6" s="1"/>
  <c r="D155" i="6"/>
  <c r="G155" i="6" s="1"/>
  <c r="G154" i="6"/>
  <c r="D154" i="6"/>
  <c r="D153" i="6"/>
  <c r="G153" i="6" s="1"/>
  <c r="D152" i="6"/>
  <c r="G152" i="6" s="1"/>
  <c r="G151" i="6"/>
  <c r="D151" i="6"/>
  <c r="F150" i="6"/>
  <c r="E150" i="6"/>
  <c r="D150" i="6"/>
  <c r="C150" i="6"/>
  <c r="B150" i="6"/>
  <c r="D149" i="6"/>
  <c r="G149" i="6" s="1"/>
  <c r="D148" i="6"/>
  <c r="G148" i="6" s="1"/>
  <c r="G147" i="6"/>
  <c r="G146" i="6" s="1"/>
  <c r="D147" i="6"/>
  <c r="F146" i="6"/>
  <c r="E146" i="6"/>
  <c r="D146" i="6"/>
  <c r="C146" i="6"/>
  <c r="B146" i="6"/>
  <c r="D145" i="6"/>
  <c r="G145" i="6" s="1"/>
  <c r="D144" i="6"/>
  <c r="G144" i="6" s="1"/>
  <c r="G143" i="6"/>
  <c r="D143" i="6"/>
  <c r="D142" i="6"/>
  <c r="G142" i="6" s="1"/>
  <c r="D141" i="6"/>
  <c r="G141" i="6" s="1"/>
  <c r="G140" i="6"/>
  <c r="D140" i="6"/>
  <c r="D139" i="6"/>
  <c r="G139" i="6" s="1"/>
  <c r="D138" i="6"/>
  <c r="D137" i="6" s="1"/>
  <c r="F137" i="6"/>
  <c r="E137" i="6"/>
  <c r="C137" i="6"/>
  <c r="B137" i="6"/>
  <c r="G136" i="6"/>
  <c r="D136" i="6"/>
  <c r="D135" i="6"/>
  <c r="G135" i="6" s="1"/>
  <c r="D134" i="6"/>
  <c r="D133" i="6" s="1"/>
  <c r="F133" i="6"/>
  <c r="E133" i="6"/>
  <c r="C133" i="6"/>
  <c r="B133" i="6"/>
  <c r="G132" i="6"/>
  <c r="D132" i="6"/>
  <c r="D131" i="6"/>
  <c r="G131" i="6" s="1"/>
  <c r="D130" i="6"/>
  <c r="G130" i="6" s="1"/>
  <c r="G129" i="6"/>
  <c r="D129" i="6"/>
  <c r="D128" i="6"/>
  <c r="G128" i="6" s="1"/>
  <c r="D127" i="6"/>
  <c r="G127" i="6" s="1"/>
  <c r="G126" i="6"/>
  <c r="D126" i="6"/>
  <c r="D125" i="6"/>
  <c r="G125" i="6" s="1"/>
  <c r="D124" i="6"/>
  <c r="D123" i="6" s="1"/>
  <c r="F123" i="6"/>
  <c r="E123" i="6"/>
  <c r="C123" i="6"/>
  <c r="B123" i="6"/>
  <c r="G122" i="6"/>
  <c r="D122" i="6"/>
  <c r="D121" i="6"/>
  <c r="G121" i="6" s="1"/>
  <c r="D120" i="6"/>
  <c r="G120" i="6" s="1"/>
  <c r="G119" i="6"/>
  <c r="D119" i="6"/>
  <c r="D118" i="6"/>
  <c r="G118" i="6" s="1"/>
  <c r="D117" i="6"/>
  <c r="G117" i="6" s="1"/>
  <c r="G116" i="6"/>
  <c r="D116" i="6"/>
  <c r="D115" i="6"/>
  <c r="G115" i="6" s="1"/>
  <c r="D114" i="6"/>
  <c r="D113" i="6" s="1"/>
  <c r="F113" i="6"/>
  <c r="E113" i="6"/>
  <c r="C113" i="6"/>
  <c r="B113" i="6"/>
  <c r="G112" i="6"/>
  <c r="D112" i="6"/>
  <c r="D111" i="6"/>
  <c r="G111" i="6" s="1"/>
  <c r="D110" i="6"/>
  <c r="G110" i="6" s="1"/>
  <c r="G109" i="6"/>
  <c r="D109" i="6"/>
  <c r="D108" i="6"/>
  <c r="G108" i="6" s="1"/>
  <c r="D107" i="6"/>
  <c r="G107" i="6" s="1"/>
  <c r="G106" i="6"/>
  <c r="D106" i="6"/>
  <c r="D105" i="6"/>
  <c r="G105" i="6" s="1"/>
  <c r="D104" i="6"/>
  <c r="D103" i="6" s="1"/>
  <c r="F103" i="6"/>
  <c r="E103" i="6"/>
  <c r="C103" i="6"/>
  <c r="B103" i="6"/>
  <c r="G102" i="6"/>
  <c r="D102" i="6"/>
  <c r="D101" i="6"/>
  <c r="G101" i="6" s="1"/>
  <c r="D100" i="6"/>
  <c r="G100" i="6" s="1"/>
  <c r="G99" i="6"/>
  <c r="D99" i="6"/>
  <c r="D98" i="6"/>
  <c r="G98" i="6" s="1"/>
  <c r="D97" i="6"/>
  <c r="G97" i="6" s="1"/>
  <c r="G96" i="6"/>
  <c r="D96" i="6"/>
  <c r="D95" i="6"/>
  <c r="G95" i="6" s="1"/>
  <c r="D94" i="6"/>
  <c r="D93" i="6" s="1"/>
  <c r="F93" i="6"/>
  <c r="E93" i="6"/>
  <c r="E84" i="6" s="1"/>
  <c r="C93" i="6"/>
  <c r="B93" i="6"/>
  <c r="B84" i="6" s="1"/>
  <c r="B159" i="6" s="1"/>
  <c r="G92" i="6"/>
  <c r="D92" i="6"/>
  <c r="D91" i="6"/>
  <c r="G91" i="6" s="1"/>
  <c r="D90" i="6"/>
  <c r="G90" i="6" s="1"/>
  <c r="G89" i="6"/>
  <c r="D89" i="6"/>
  <c r="D88" i="6"/>
  <c r="G88" i="6" s="1"/>
  <c r="D87" i="6"/>
  <c r="G87" i="6" s="1"/>
  <c r="G86" i="6"/>
  <c r="D86" i="6"/>
  <c r="F85" i="6"/>
  <c r="E85" i="6"/>
  <c r="D85" i="6"/>
  <c r="C85" i="6"/>
  <c r="C84" i="6" s="1"/>
  <c r="B85" i="6"/>
  <c r="F84" i="6"/>
  <c r="D82" i="6"/>
  <c r="G82" i="6" s="1"/>
  <c r="D81" i="6"/>
  <c r="G81" i="6" s="1"/>
  <c r="G80" i="6"/>
  <c r="D80" i="6"/>
  <c r="D79" i="6"/>
  <c r="G79" i="6" s="1"/>
  <c r="D78" i="6"/>
  <c r="G78" i="6" s="1"/>
  <c r="G77" i="6"/>
  <c r="D77" i="6"/>
  <c r="D76" i="6"/>
  <c r="D75" i="6" s="1"/>
  <c r="F75" i="6"/>
  <c r="E75" i="6"/>
  <c r="C75" i="6"/>
  <c r="B75" i="6"/>
  <c r="D74" i="6"/>
  <c r="G74" i="6" s="1"/>
  <c r="G73" i="6"/>
  <c r="D73" i="6"/>
  <c r="D72" i="6"/>
  <c r="D71" i="6" s="1"/>
  <c r="F71" i="6"/>
  <c r="E71" i="6"/>
  <c r="C71" i="6"/>
  <c r="B71" i="6"/>
  <c r="D70" i="6"/>
  <c r="G70" i="6" s="1"/>
  <c r="G69" i="6"/>
  <c r="D69" i="6"/>
  <c r="D68" i="6"/>
  <c r="G68" i="6" s="1"/>
  <c r="D67" i="6"/>
  <c r="G67" i="6" s="1"/>
  <c r="G66" i="6"/>
  <c r="D66" i="6"/>
  <c r="D65" i="6"/>
  <c r="G65" i="6" s="1"/>
  <c r="D64" i="6"/>
  <c r="G64" i="6" s="1"/>
  <c r="G63" i="6"/>
  <c r="D63" i="6"/>
  <c r="F62" i="6"/>
  <c r="E62" i="6"/>
  <c r="D62" i="6"/>
  <c r="C62" i="6"/>
  <c r="B62" i="6"/>
  <c r="D61" i="6"/>
  <c r="G61" i="6" s="1"/>
  <c r="D60" i="6"/>
  <c r="G60" i="6" s="1"/>
  <c r="G59" i="6"/>
  <c r="D59" i="6"/>
  <c r="F58" i="6"/>
  <c r="E58" i="6"/>
  <c r="D58" i="6"/>
  <c r="C58" i="6"/>
  <c r="B58" i="6"/>
  <c r="D57" i="6"/>
  <c r="G57" i="6" s="1"/>
  <c r="D56" i="6"/>
  <c r="G56" i="6" s="1"/>
  <c r="G55" i="6"/>
  <c r="D55" i="6"/>
  <c r="D54" i="6"/>
  <c r="G54" i="6" s="1"/>
  <c r="D53" i="6"/>
  <c r="G53" i="6" s="1"/>
  <c r="G52" i="6"/>
  <c r="D52" i="6"/>
  <c r="D51" i="6"/>
  <c r="G51" i="6" s="1"/>
  <c r="D50" i="6"/>
  <c r="G50" i="6" s="1"/>
  <c r="G49" i="6"/>
  <c r="D49" i="6"/>
  <c r="F48" i="6"/>
  <c r="E48" i="6"/>
  <c r="D48" i="6"/>
  <c r="C48" i="6"/>
  <c r="B48" i="6"/>
  <c r="D47" i="6"/>
  <c r="G47" i="6" s="1"/>
  <c r="D46" i="6"/>
  <c r="G46" i="6" s="1"/>
  <c r="G45" i="6"/>
  <c r="D45" i="6"/>
  <c r="D44" i="6"/>
  <c r="G44" i="6" s="1"/>
  <c r="D43" i="6"/>
  <c r="G43" i="6" s="1"/>
  <c r="G42" i="6"/>
  <c r="D42" i="6"/>
  <c r="D41" i="6"/>
  <c r="G41" i="6" s="1"/>
  <c r="D40" i="6"/>
  <c r="G40" i="6" s="1"/>
  <c r="G39" i="6"/>
  <c r="G38" i="6" s="1"/>
  <c r="D39" i="6"/>
  <c r="F38" i="6"/>
  <c r="E38" i="6"/>
  <c r="D38" i="6"/>
  <c r="C38" i="6"/>
  <c r="B38" i="6"/>
  <c r="D37" i="6"/>
  <c r="G37" i="6" s="1"/>
  <c r="D36" i="6"/>
  <c r="G36" i="6" s="1"/>
  <c r="G35" i="6"/>
  <c r="D35" i="6"/>
  <c r="D34" i="6"/>
  <c r="G34" i="6" s="1"/>
  <c r="D33" i="6"/>
  <c r="G33" i="6" s="1"/>
  <c r="G32" i="6"/>
  <c r="D32" i="6"/>
  <c r="D31" i="6"/>
  <c r="G31" i="6" s="1"/>
  <c r="D30" i="6"/>
  <c r="G30" i="6" s="1"/>
  <c r="G29" i="6"/>
  <c r="D29" i="6"/>
  <c r="F28" i="6"/>
  <c r="E28" i="6"/>
  <c r="D28" i="6"/>
  <c r="C28" i="6"/>
  <c r="B28" i="6"/>
  <c r="D27" i="6"/>
  <c r="G27" i="6" s="1"/>
  <c r="D26" i="6"/>
  <c r="G26" i="6" s="1"/>
  <c r="G25" i="6"/>
  <c r="D25" i="6"/>
  <c r="D24" i="6"/>
  <c r="G24" i="6" s="1"/>
  <c r="D23" i="6"/>
  <c r="G23" i="6" s="1"/>
  <c r="G22" i="6"/>
  <c r="D22" i="6"/>
  <c r="D21" i="6"/>
  <c r="G21" i="6" s="1"/>
  <c r="D20" i="6"/>
  <c r="D18" i="6" s="1"/>
  <c r="G19" i="6"/>
  <c r="D19" i="6"/>
  <c r="F18" i="6"/>
  <c r="E18" i="6"/>
  <c r="C18" i="6"/>
  <c r="C9" i="6" s="1"/>
  <c r="C159" i="6" s="1"/>
  <c r="B18" i="6"/>
  <c r="D17" i="6"/>
  <c r="G17" i="6" s="1"/>
  <c r="D16" i="6"/>
  <c r="G16" i="6" s="1"/>
  <c r="G15" i="6"/>
  <c r="D15" i="6"/>
  <c r="D14" i="6"/>
  <c r="G14" i="6" s="1"/>
  <c r="D13" i="6"/>
  <c r="G13" i="6" s="1"/>
  <c r="G12" i="6"/>
  <c r="D12" i="6"/>
  <c r="D11" i="6"/>
  <c r="D10" i="6" s="1"/>
  <c r="D9" i="6" s="1"/>
  <c r="F10" i="6"/>
  <c r="F9" i="6" s="1"/>
  <c r="F159" i="6" s="1"/>
  <c r="E10" i="6"/>
  <c r="E9" i="6" s="1"/>
  <c r="C10" i="6"/>
  <c r="B10" i="6"/>
  <c r="B9" i="6"/>
  <c r="B33" i="9" l="1"/>
  <c r="C33" i="9"/>
  <c r="E33" i="9"/>
  <c r="G24" i="9"/>
  <c r="G21" i="9" s="1"/>
  <c r="G33" i="9" s="1"/>
  <c r="D24" i="9"/>
  <c r="D21" i="9" s="1"/>
  <c r="D12" i="9"/>
  <c r="D16" i="9"/>
  <c r="G44" i="8"/>
  <c r="G53" i="8"/>
  <c r="G61" i="8"/>
  <c r="G71" i="8"/>
  <c r="G10" i="8"/>
  <c r="G19" i="8"/>
  <c r="G40" i="8"/>
  <c r="G37" i="8" s="1"/>
  <c r="G56" i="8"/>
  <c r="D19" i="8"/>
  <c r="D71" i="8"/>
  <c r="D43" i="8" s="1"/>
  <c r="G30" i="8"/>
  <c r="G27" i="8" s="1"/>
  <c r="D10" i="8"/>
  <c r="D9" i="8" s="1"/>
  <c r="G19" i="7"/>
  <c r="D9" i="7"/>
  <c r="G18" i="6"/>
  <c r="D84" i="6"/>
  <c r="G85" i="6"/>
  <c r="E159" i="6"/>
  <c r="G58" i="6"/>
  <c r="G48" i="6"/>
  <c r="G150" i="6"/>
  <c r="D159" i="6"/>
  <c r="G28" i="6"/>
  <c r="G62" i="6"/>
  <c r="G20" i="6"/>
  <c r="G94" i="6"/>
  <c r="G93" i="6" s="1"/>
  <c r="G104" i="6"/>
  <c r="G103" i="6" s="1"/>
  <c r="G114" i="6"/>
  <c r="G113" i="6" s="1"/>
  <c r="G124" i="6"/>
  <c r="G123" i="6" s="1"/>
  <c r="G134" i="6"/>
  <c r="G133" i="6" s="1"/>
  <c r="G138" i="6"/>
  <c r="G137" i="6" s="1"/>
  <c r="G11" i="6"/>
  <c r="G10" i="6" s="1"/>
  <c r="G72" i="6"/>
  <c r="G71" i="6" s="1"/>
  <c r="G76" i="6"/>
  <c r="G75" i="6" s="1"/>
  <c r="D9" i="9" l="1"/>
  <c r="D33" i="9" s="1"/>
  <c r="D77" i="8"/>
  <c r="G9" i="8"/>
  <c r="G43" i="8"/>
  <c r="G84" i="6"/>
  <c r="G9" i="6"/>
  <c r="G159" i="6" s="1"/>
  <c r="G77" i="8" l="1"/>
  <c r="A2" i="14" l="1"/>
  <c r="G18" i="13"/>
  <c r="F18" i="13"/>
  <c r="E18" i="13"/>
  <c r="D18" i="13"/>
  <c r="C18" i="13"/>
  <c r="B18" i="13"/>
  <c r="G7" i="13"/>
  <c r="G29" i="13" s="1"/>
  <c r="F7" i="13"/>
  <c r="F29" i="13" s="1"/>
  <c r="E7" i="13"/>
  <c r="E29" i="13" s="1"/>
  <c r="D7" i="13"/>
  <c r="D29" i="13" s="1"/>
  <c r="C7" i="13"/>
  <c r="C29" i="13" s="1"/>
  <c r="B7" i="13"/>
  <c r="B29" i="13" s="1"/>
  <c r="F5" i="13"/>
  <c r="E5" i="13"/>
  <c r="D5" i="13"/>
  <c r="C5" i="13"/>
  <c r="B5" i="13"/>
  <c r="G36" i="12"/>
  <c r="F36" i="12"/>
  <c r="E36" i="12"/>
  <c r="D36" i="12"/>
  <c r="C36" i="12"/>
  <c r="B36" i="12"/>
  <c r="G28" i="12"/>
  <c r="F28" i="12"/>
  <c r="E28" i="12"/>
  <c r="D28" i="12"/>
  <c r="C28" i="12"/>
  <c r="B28" i="12"/>
  <c r="G21" i="12"/>
  <c r="F21" i="12"/>
  <c r="E21" i="12"/>
  <c r="D21" i="12"/>
  <c r="C21" i="12"/>
  <c r="B21" i="12"/>
  <c r="G7" i="12"/>
  <c r="G31" i="12" s="1"/>
  <c r="F7" i="12"/>
  <c r="F31" i="12" s="1"/>
  <c r="E7" i="12"/>
  <c r="E31" i="12" s="1"/>
  <c r="D7" i="12"/>
  <c r="D31" i="12" s="1"/>
  <c r="C7" i="12"/>
  <c r="C31" i="12" s="1"/>
  <c r="B7" i="12"/>
  <c r="B31" i="12" s="1"/>
  <c r="E5" i="12"/>
  <c r="D5" i="12"/>
  <c r="C5" i="12"/>
  <c r="B5" i="12"/>
  <c r="G19" i="11"/>
  <c r="F19" i="11"/>
  <c r="E19" i="11"/>
  <c r="D19" i="11"/>
  <c r="C19" i="11"/>
  <c r="B19" i="11"/>
  <c r="D14" i="11"/>
  <c r="E14" i="11" s="1"/>
  <c r="F14" i="11" s="1"/>
  <c r="G14" i="11" s="1"/>
  <c r="C14" i="11"/>
  <c r="C13" i="11"/>
  <c r="D13" i="11" s="1"/>
  <c r="E13" i="11" s="1"/>
  <c r="F13" i="11" s="1"/>
  <c r="G13" i="11" s="1"/>
  <c r="C11" i="11"/>
  <c r="D11" i="11" s="1"/>
  <c r="E11" i="11" s="1"/>
  <c r="F11" i="11" s="1"/>
  <c r="G11" i="11" s="1"/>
  <c r="C10" i="11"/>
  <c r="D10" i="11" s="1"/>
  <c r="E10" i="11" s="1"/>
  <c r="F10" i="11" s="1"/>
  <c r="G10" i="11" s="1"/>
  <c r="C9" i="11"/>
  <c r="D9" i="11" s="1"/>
  <c r="B8" i="11"/>
  <c r="B30" i="11" s="1"/>
  <c r="G6" i="11"/>
  <c r="F6" i="11"/>
  <c r="E6" i="11"/>
  <c r="D6" i="11"/>
  <c r="C6" i="11"/>
  <c r="B6" i="11"/>
  <c r="G36" i="10"/>
  <c r="F36" i="10"/>
  <c r="E36" i="10"/>
  <c r="D36" i="10"/>
  <c r="C36" i="10"/>
  <c r="B36" i="10"/>
  <c r="G28" i="10"/>
  <c r="F28" i="10"/>
  <c r="E28" i="10"/>
  <c r="D28" i="10"/>
  <c r="C28" i="10"/>
  <c r="C31" i="10" s="1"/>
  <c r="B28" i="10"/>
  <c r="B31" i="10" s="1"/>
  <c r="G21" i="10"/>
  <c r="F21" i="10"/>
  <c r="E21" i="10"/>
  <c r="D21" i="10"/>
  <c r="C21" i="10"/>
  <c r="B21" i="10"/>
  <c r="E14" i="10"/>
  <c r="F14" i="10" s="1"/>
  <c r="G14" i="10" s="1"/>
  <c r="D14" i="10"/>
  <c r="C14" i="10"/>
  <c r="D12" i="10"/>
  <c r="E12" i="10" s="1"/>
  <c r="C12" i="10"/>
  <c r="C7" i="10"/>
  <c r="B7" i="10"/>
  <c r="G5" i="10"/>
  <c r="F5" i="10"/>
  <c r="E5" i="10"/>
  <c r="D5" i="10"/>
  <c r="C5" i="10"/>
  <c r="B5" i="10"/>
  <c r="E9" i="11" l="1"/>
  <c r="D8" i="11"/>
  <c r="D30" i="11" s="1"/>
  <c r="C8" i="11"/>
  <c r="C30" i="11" s="1"/>
  <c r="F12" i="10"/>
  <c r="E7" i="10"/>
  <c r="D31" i="10"/>
  <c r="E31" i="10"/>
  <c r="D7" i="10"/>
  <c r="F9" i="11" l="1"/>
  <c r="E8" i="11"/>
  <c r="E30" i="11" s="1"/>
  <c r="G12" i="10"/>
  <c r="G7" i="10" s="1"/>
  <c r="G31" i="10" s="1"/>
  <c r="F7" i="10"/>
  <c r="F31" i="10" s="1"/>
  <c r="E38" i="1"/>
  <c r="E31" i="1"/>
  <c r="E27" i="1"/>
  <c r="E23" i="1"/>
  <c r="E19" i="1"/>
  <c r="E9" i="1"/>
  <c r="G9" i="11" l="1"/>
  <c r="G8" i="11" s="1"/>
  <c r="G30" i="11" s="1"/>
  <c r="F8" i="11"/>
  <c r="F30" i="11" s="1"/>
  <c r="C41" i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<sst xmlns="http://schemas.openxmlformats.org/spreadsheetml/2006/main" count="1016" uniqueCount="758">
  <si>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</si>
  <si>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</si>
  <si>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</si>
  <si>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</si>
  <si>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</si>
  <si>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</si>
  <si>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</si>
  <si>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</si>
  <si>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</si>
  <si>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</si>
  <si>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</si>
  <si>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</si>
  <si>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</si>
  <si>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</si>
  <si>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</si>
  <si>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</si>
  <si>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</si>
  <si>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</si>
  <si>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</si>
  <si>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</si>
  <si>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</si>
  <si>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</si>
  <si>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</si>
  <si>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</si>
  <si>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</si>
  <si>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</si>
  <si>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</si>
  <si>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</si>
  <si>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</si>
  <si>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</si>
  <si>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</si>
  <si>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</si>
  <si>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</si>
  <si>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</si>
  <si>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</si>
  <si>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</si>
  <si>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</si>
  <si>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</si>
  <si>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</si>
  <si>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</si>
  <si>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</si>
  <si>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</si>
  <si>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</si>
  <si>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</si>
  <si>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</si>
  <si>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</si>
  <si>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</si>
  <si>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</si>
  <si>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</si>
  <si>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</si>
  <si>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</si>
  <si>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</si>
  <si>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</si>
  <si>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</si>
  <si>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</si>
  <si>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</si>
  <si>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</si>
  <si>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</si>
  <si>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</si>
  <si>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</si>
  <si>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</si>
  <si>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</si>
  <si>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</si>
  <si>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</si>
  <si>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</si>
  <si>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</si>
  <si>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</si>
  <si>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</si>
  <si>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</si>
  <si>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</si>
  <si>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</si>
  <si>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</si>
  <si>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</si>
  <si>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</si>
  <si>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</si>
  <si>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</si>
  <si>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</si>
  <si>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</si>
  <si>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</si>
  <si>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</si>
  <si>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</si>
  <si>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</si>
  <si>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</si>
  <si>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</si>
  <si>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</si>
  <si>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</si>
  <si>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</si>
  <si>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</si>
  <si>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</si>
  <si>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</si>
  <si>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</si>
  <si>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</si>
  <si>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</si>
  <si>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</si>
  <si>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</si>
  <si>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</si>
  <si>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</si>
  <si>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</si>
  <si>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</si>
  <si>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</si>
  <si>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</si>
  <si>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</si>
  <si>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</si>
  <si>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</si>
  <si>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</si>
  <si>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</si>
  <si>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</si>
  <si>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</si>
  <si>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</si>
  <si>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</si>
  <si>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</si>
  <si>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</si>
  <si>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</si>
  <si>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</si>
  <si>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</si>
  <si>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</si>
  <si>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</si>
  <si>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</si>
  <si>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</si>
  <si>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</si>
  <si>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</si>
  <si>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</si>
  <si>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Comité Municipal de Agua Potable y Alcantarillado de Apaseo el Grande, Gto.</t>
  </si>
  <si>
    <t>al 31 de Diciembre de 2020 y al 31 de Diciembre de 2021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</si>
  <si>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</si>
  <si>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</si>
  <si>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</si>
  <si>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</si>
  <si>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</si>
  <si>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</si>
  <si>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</si>
  <si>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</si>
  <si>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</si>
  <si>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</si>
  <si>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</si>
  <si>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</si>
  <si>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</si>
  <si>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</si>
  <si>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</si>
  <si>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</si>
  <si>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</si>
  <si>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</si>
  <si>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</si>
  <si>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</si>
  <si>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</si>
  <si>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</si>
  <si>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</si>
  <si>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</si>
  <si>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</si>
  <si>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</si>
  <si>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</si>
  <si>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</si>
  <si>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</si>
  <si>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</si>
  <si>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</si>
  <si>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</si>
  <si>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</si>
  <si>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</si>
  <si>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</si>
  <si>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</si>
  <si>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</si>
  <si>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</si>
  <si>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</si>
  <si>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</si>
  <si>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COMITE MUNICIPAL DE AGUA POTABLE Y ALCANTARLLADO DE APASEO EL GRANDE, GTO.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</si>
  <si>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</si>
  <si>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</si>
  <si>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</si>
  <si>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</si>
  <si>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</si>
  <si>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</si>
  <si>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</si>
  <si>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</si>
  <si>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</si>
  <si>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</si>
  <si>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</si>
  <si>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</si>
  <si>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</si>
  <si>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</si>
  <si>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</si>
  <si>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</si>
  <si>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</si>
  <si>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</si>
  <si>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</si>
  <si>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</si>
  <si>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</si>
  <si>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</si>
  <si>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</si>
  <si>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</si>
  <si>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</si>
  <si>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</si>
  <si>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</si>
  <si>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</si>
  <si>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</si>
  <si>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</si>
  <si>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</si>
  <si>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</si>
  <si>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</si>
  <si>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</si>
  <si>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</si>
  <si>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</si>
  <si>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</si>
  <si>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</si>
  <si>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</si>
  <si>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</si>
  <si>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</si>
  <si>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</si>
  <si>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</si>
  <si>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</si>
  <si>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</si>
  <si>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</si>
  <si>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</si>
  <si>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</si>
  <si>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</si>
  <si>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</si>
  <si>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</si>
  <si>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</si>
  <si>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</si>
  <si>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</si>
  <si>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</si>
  <si>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</si>
  <si>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</si>
  <si>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</si>
  <si>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</si>
  <si>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</si>
  <si>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</si>
  <si>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</si>
  <si>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</si>
  <si>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</si>
  <si>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</si>
  <si>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</si>
  <si>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</si>
  <si>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</si>
  <si>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</si>
  <si>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</si>
  <si>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</si>
  <si>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</si>
  <si>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</si>
  <si>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</si>
  <si>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</si>
  <si>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</si>
  <si>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</si>
  <si>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</si>
  <si>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</si>
  <si>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</si>
  <si>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egresos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</si>
  <si>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egresos devengados al cierre trimestral más reciente disponible .</t>
    </r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</si>
  <si>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</si>
  <si>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</si>
  <si>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</si>
  <si>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</si>
  <si>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</si>
  <si>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</si>
  <si>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</si>
  <si>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</si>
  <si>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</si>
  <si>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</si>
  <si>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</si>
  <si>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</si>
  <si>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</si>
  <si>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</si>
  <si>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</si>
  <si>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</si>
  <si>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</si>
  <si>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</si>
  <si>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</si>
  <si>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</si>
  <si>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</si>
  <si>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</si>
  <si>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</si>
  <si>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</si>
  <si>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</si>
  <si>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</si>
  <si>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</si>
  <si>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</si>
  <si>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</si>
  <si>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</si>
  <si>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</si>
  <si>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</si>
  <si>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</si>
  <si>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</si>
  <si>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</si>
  <si>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</si>
  <si>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</si>
  <si>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</si>
  <si>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</si>
  <si>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</si>
  <si>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</si>
  <si>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</si>
  <si>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</si>
  <si>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</si>
  <si>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</si>
  <si>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</si>
  <si>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</si>
  <si>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</si>
  <si>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</si>
  <si>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</si>
  <si>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del 01 de Enero al 31 de Diciembre de 2021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</si>
  <si>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</si>
  <si>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</si>
  <si>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</si>
  <si>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</si>
  <si>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</si>
  <si>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</si>
  <si>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</si>
  <si>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</si>
  <si>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</si>
  <si>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</si>
  <si>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</si>
  <si>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</si>
  <si>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</si>
  <si>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</si>
  <si>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</si>
  <si>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</si>
  <si>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</si>
  <si>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</si>
  <si>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</si>
  <si>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</si>
  <si>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</si>
  <si>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</si>
  <si>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</si>
  <si>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</si>
  <si>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</si>
  <si>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</si>
  <si>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</si>
  <si>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</si>
  <si>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</si>
  <si>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</si>
  <si>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</si>
  <si>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</si>
  <si>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</si>
  <si>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</si>
  <si>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</si>
  <si>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</si>
  <si>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</si>
  <si>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</si>
  <si>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</si>
  <si>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</si>
  <si>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</si>
  <si>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</si>
  <si>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</si>
  <si>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</si>
  <si>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</si>
  <si>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</si>
  <si>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</si>
  <si>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</si>
  <si>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</si>
  <si>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</si>
  <si>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</si>
  <si>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</si>
  <si>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</si>
  <si>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</si>
  <si>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</si>
  <si>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</si>
  <si>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</si>
  <si>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</si>
  <si>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</si>
  <si>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</si>
  <si>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</si>
  <si>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</si>
  <si>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</si>
  <si>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</si>
  <si>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</si>
  <si>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</si>
  <si>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</si>
  <si>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</si>
  <si>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</si>
  <si>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</si>
  <si>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</si>
  <si>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</si>
  <si>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</si>
  <si>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</si>
  <si>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</si>
  <si>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</si>
  <si>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</si>
  <si>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</si>
  <si>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</si>
  <si>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</si>
  <si>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</si>
  <si>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</si>
  <si>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</si>
  <si>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</si>
  <si>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</si>
  <si>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</si>
  <si>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</si>
  <si>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</si>
  <si>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</si>
  <si>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</si>
  <si>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</si>
  <si>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</si>
  <si>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</si>
  <si>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</si>
  <si>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</si>
  <si>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</si>
  <si>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</si>
  <si>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</si>
  <si>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</si>
  <si>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</si>
  <si>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</si>
  <si>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</si>
  <si>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</si>
  <si>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</si>
  <si>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</si>
  <si>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</si>
  <si>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</si>
  <si>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</si>
  <si>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</si>
  <si>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</si>
  <si>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</si>
  <si>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</si>
  <si>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</si>
  <si>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</si>
  <si>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</si>
  <si>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</si>
  <si>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</si>
  <si>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</si>
  <si>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</si>
  <si>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</si>
  <si>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</si>
  <si>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</si>
  <si>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</si>
  <si>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</si>
  <si>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</si>
  <si>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</si>
  <si>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</si>
  <si>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</si>
  <si>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</si>
  <si>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</si>
  <si>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</si>
  <si>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</si>
  <si>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</si>
  <si>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</si>
  <si>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</si>
  <si>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</si>
  <si>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</si>
  <si>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</si>
  <si>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</si>
  <si>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</si>
  <si>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</si>
  <si>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</si>
  <si>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</si>
  <si>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</si>
  <si>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</si>
  <si>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</si>
  <si>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</si>
  <si>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</si>
  <si>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</si>
  <si>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</si>
  <si>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</si>
  <si>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</si>
  <si>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</si>
  <si>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</si>
  <si>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</si>
  <si>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</si>
  <si>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</si>
  <si>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</si>
  <si>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</si>
  <si>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</si>
  <si>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</si>
  <si>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</si>
  <si>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</si>
  <si>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</si>
  <si>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</si>
  <si>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</si>
  <si>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</si>
  <si>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</si>
  <si>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</si>
  <si>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</si>
  <si>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</si>
  <si>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</si>
  <si>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</si>
  <si>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</si>
  <si>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</si>
  <si>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</si>
  <si>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</si>
  <si>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</si>
  <si>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</si>
  <si>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</si>
  <si>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</si>
  <si>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</si>
  <si>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</si>
  <si>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</si>
  <si>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</si>
  <si>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</si>
  <si>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</si>
  <si>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</si>
  <si>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</si>
  <si>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</si>
  <si>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</si>
  <si>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</si>
  <si>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</si>
  <si>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</si>
  <si>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</si>
  <si>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</si>
  <si>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</si>
  <si>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</si>
  <si>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</si>
  <si>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</si>
  <si>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</si>
  <si>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</si>
  <si>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</si>
  <si>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</si>
  <si>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</si>
  <si>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</si>
  <si>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</si>
  <si>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</si>
  <si>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</si>
  <si>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</si>
  <si>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</si>
  <si>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</si>
  <si>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</si>
  <si>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</si>
  <si>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</si>
  <si>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I04A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</si>
  <si>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</si>
  <si>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</si>
  <si>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</si>
  <si>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</si>
  <si>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</si>
  <si>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</si>
  <si>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</si>
  <si>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</si>
  <si>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</si>
  <si>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</si>
  <si>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</si>
  <si>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</si>
  <si>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</si>
  <si>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</si>
  <si>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</si>
  <si>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</si>
  <si>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</si>
  <si>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</si>
  <si>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</si>
  <si>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</si>
  <si>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</si>
  <si>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</si>
  <si>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</si>
  <si>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</si>
  <si>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</si>
  <si>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</si>
  <si>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</si>
  <si>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</si>
  <si>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</si>
  <si>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</si>
  <si>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</si>
  <si>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</si>
  <si>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</si>
  <si>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</si>
  <si>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</si>
  <si>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</si>
  <si>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</si>
  <si>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</si>
  <si>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</si>
  <si>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</si>
  <si>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</si>
  <si>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</si>
  <si>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</si>
  <si>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</si>
  <si>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</si>
  <si>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</si>
  <si>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</si>
  <si>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</si>
  <si>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</si>
  <si>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</si>
  <si>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</si>
  <si>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</si>
  <si>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</si>
  <si>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</si>
  <si>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</si>
  <si>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</si>
  <si>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</si>
  <si>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</si>
  <si>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</si>
  <si>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</si>
  <si>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</si>
  <si>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</si>
  <si>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</si>
  <si>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</si>
  <si>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</si>
  <si>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</si>
  <si>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</si>
  <si>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</si>
  <si>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</si>
  <si>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</si>
  <si>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</si>
  <si>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</si>
  <si>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</si>
  <si>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</si>
  <si>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</si>
  <si>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</si>
  <si>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</si>
  <si>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</si>
  <si>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</si>
  <si>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</si>
  <si>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</si>
  <si>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</si>
  <si>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</si>
  <si>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</si>
  <si>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</si>
  <si>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</si>
  <si>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</si>
  <si>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</si>
  <si>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</si>
  <si>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</si>
  <si>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</si>
  <si>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</si>
  <si>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</si>
  <si>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</si>
  <si>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</si>
  <si>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</si>
  <si>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</si>
  <si>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</si>
  <si>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</si>
  <si>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</si>
  <si>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</si>
  <si>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</si>
  <si>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</si>
  <si>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</si>
  <si>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</si>
  <si>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</si>
  <si>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</si>
  <si>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</si>
  <si>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</si>
  <si>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</si>
  <si>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</si>
  <si>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</si>
  <si>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</si>
  <si>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</si>
  <si>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</si>
  <si>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</si>
  <si>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</si>
  <si>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</si>
  <si>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</si>
  <si>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</si>
  <si>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</si>
  <si>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</si>
  <si>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</si>
  <si>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</si>
  <si>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</si>
  <si>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</si>
  <si>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</si>
  <si>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</si>
  <si>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</si>
  <si>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</si>
  <si>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</si>
  <si>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</si>
  <si>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</si>
  <si>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</si>
  <si>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</si>
  <si>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</si>
  <si>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</si>
  <si>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</si>
  <si>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</si>
  <si>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</si>
  <si>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</si>
  <si>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</si>
  <si>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</si>
  <si>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</si>
  <si>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</si>
  <si>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</si>
  <si>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</si>
  <si>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</si>
  <si>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</si>
  <si>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</si>
  <si>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</si>
  <si>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</si>
  <si>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</si>
  <si>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</si>
  <si>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</si>
  <si>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</si>
  <si>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</si>
  <si>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</si>
  <si>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</si>
  <si>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</si>
  <si>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</si>
  <si>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</si>
  <si>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</si>
  <si>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</si>
  <si>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</si>
  <si>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</si>
  <si>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</si>
  <si>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</si>
  <si>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</si>
  <si>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</si>
  <si>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</si>
  <si>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</si>
  <si>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</si>
  <si>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</si>
  <si>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</si>
  <si>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</si>
  <si>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</si>
  <si>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</si>
  <si>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</si>
  <si>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</si>
  <si>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</si>
  <si>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</si>
  <si>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</si>
  <si>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</si>
  <si>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</si>
  <si>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</si>
  <si>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</si>
  <si>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</si>
  <si>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</si>
  <si>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</si>
  <si>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</si>
  <si>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</si>
  <si>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</si>
  <si>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D. Derechos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</si>
  <si>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</si>
  <si>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</si>
  <si>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</si>
  <si>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</si>
  <si>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</si>
  <si>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</si>
  <si>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</si>
  <si>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</si>
  <si>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</si>
  <si>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</si>
  <si>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</si>
  <si>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</si>
  <si>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</si>
  <si>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</si>
  <si>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</si>
  <si>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</si>
  <si>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</si>
  <si>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</si>
  <si>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</si>
  <si>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</si>
  <si>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</si>
  <si>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</si>
  <si>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</si>
  <si>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</si>
  <si>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</si>
  <si>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</si>
  <si>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</si>
  <si>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</si>
  <si>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</si>
  <si>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</si>
  <si>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</si>
  <si>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</si>
  <si>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</si>
  <si>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</si>
  <si>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</si>
  <si>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</si>
  <si>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</si>
  <si>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</si>
  <si>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</si>
  <si>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</si>
  <si>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</si>
  <si>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</si>
  <si>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</si>
  <si>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II. Total de Transferencias Federales Etiquetadas (II = A + B + C + D + E)</t>
  </si>
  <si>
    <t>III. Ingresos Derivados de Financiamientos (III = A)</t>
  </si>
  <si>
    <t>IV. Total de Ingresos (IV = I + II + III)</t>
  </si>
  <si>
    <t>1. Ingresos Derivados de Financiamientos con Fuente de Pago de Ingresos de Libre Disposición</t>
  </si>
  <si>
    <t>3. Ingresos Derivados de Financiamientos (3 = 1 + 2)</t>
  </si>
  <si>
    <t>Al 31 de Diciembre de 2020 y al 31 de Diciembre de 2021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</si>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</sst>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8" formatCode="_-* #,##0.00_-;\-* #,##0.00_-;_-* &quot;-&quot;??_-;_-@_-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  <xf numFmtId="168" fontId="3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4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indent="3"/>
    </xf>
    <xf numFmtId="43" fontId="1" fillId="0" borderId="15" xfId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6"/>
    </xf>
    <xf numFmtId="4" fontId="3" fillId="0" borderId="12" xfId="2" applyNumberFormat="1" applyFont="1" applyBorder="1" applyAlignment="1" applyProtection="1">
      <alignment vertical="top"/>
      <protection locked="0"/>
    </xf>
    <xf numFmtId="43" fontId="0" fillId="0" borderId="12" xfId="1" applyFont="1" applyBorder="1" applyAlignment="1" applyProtection="1">
      <alignment vertical="center"/>
      <protection locked="0"/>
    </xf>
    <xf numFmtId="43" fontId="0" fillId="0" borderId="0" xfId="1" applyFont="1"/>
    <xf numFmtId="0" fontId="3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indent="3"/>
    </xf>
    <xf numFmtId="43" fontId="1" fillId="0" borderId="12" xfId="1" applyFont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Alignment="1">
      <alignment vertical="center"/>
    </xf>
    <xf numFmtId="4" fontId="9" fillId="0" borderId="12" xfId="2" applyNumberFormat="1" applyBorder="1" applyAlignment="1" applyProtection="1">
      <alignment vertical="top"/>
      <protection locked="0"/>
    </xf>
    <xf numFmtId="43" fontId="9" fillId="0" borderId="12" xfId="1" applyFont="1" applyFill="1" applyBorder="1" applyAlignment="1" applyProtection="1">
      <alignment vertical="top"/>
      <protection locked="0"/>
    </xf>
    <xf numFmtId="43" fontId="0" fillId="0" borderId="12" xfId="1" applyFont="1" applyBorder="1" applyAlignment="1">
      <alignment vertical="center"/>
    </xf>
    <xf numFmtId="0" fontId="0" fillId="0" borderId="5" xfId="0" applyBorder="1" applyAlignment="1">
      <alignment horizontal="left" vertical="center" indent="6"/>
    </xf>
    <xf numFmtId="4" fontId="12" fillId="0" borderId="5" xfId="3" applyNumberFormat="1" applyFont="1" applyBorder="1" applyProtection="1">
      <protection locked="0"/>
    </xf>
    <xf numFmtId="43" fontId="12" fillId="0" borderId="5" xfId="1" applyFont="1" applyFill="1" applyBorder="1" applyProtection="1">
      <protection locked="0"/>
    </xf>
    <xf numFmtId="43" fontId="12" fillId="0" borderId="12" xfId="1" applyFont="1" applyFill="1" applyBorder="1" applyProtection="1">
      <protection locked="0"/>
    </xf>
    <xf numFmtId="43" fontId="12" fillId="0" borderId="6" xfId="1" applyFont="1" applyFill="1" applyBorder="1" applyProtection="1">
      <protection locked="0"/>
    </xf>
    <xf numFmtId="4" fontId="12" fillId="0" borderId="12" xfId="3" applyNumberFormat="1" applyFont="1" applyBorder="1" applyProtection="1">
      <protection locked="0"/>
    </xf>
    <xf numFmtId="43" fontId="0" fillId="0" borderId="6" xfId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14" fillId="0" borderId="5" xfId="4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43" fontId="0" fillId="0" borderId="13" xfId="1" applyFont="1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15" fillId="0" borderId="5" xfId="4" applyFont="1" applyBorder="1" applyAlignment="1">
      <alignment horizontal="left"/>
    </xf>
    <xf numFmtId="43" fontId="3" fillId="0" borderId="6" xfId="1" applyFont="1" applyFill="1" applyBorder="1" applyAlignment="1" applyProtection="1">
      <alignment vertical="center"/>
      <protection locked="0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wrapText="1" indent="9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43" fontId="0" fillId="0" borderId="8" xfId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3" fontId="0" fillId="0" borderId="13" xfId="1" applyFont="1" applyFill="1" applyBorder="1"/>
    <xf numFmtId="0" fontId="1" fillId="2" borderId="10" xfId="0" applyFont="1" applyFill="1" applyBorder="1" applyAlignment="1">
      <alignment horizontal="center" vertical="center"/>
    </xf>
    <xf numFmtId="0" fontId="20" fillId="0" borderId="0" xfId="0" applyFont="1"/>
    <xf numFmtId="43" fontId="0" fillId="2" borderId="14" xfId="1" applyFont="1" applyFill="1" applyBorder="1" applyAlignment="1">
      <alignment vertical="center"/>
    </xf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7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168" fontId="1" fillId="0" borderId="12" xfId="5" applyFont="1" applyFill="1" applyBorder="1" applyAlignment="1" applyProtection="1">
      <alignment horizontal="right" vertical="center"/>
      <protection locked="0"/>
    </xf>
    <xf numFmtId="168" fontId="0" fillId="0" borderId="12" xfId="5" applyFont="1" applyFill="1" applyBorder="1" applyAlignment="1" applyProtection="1">
      <alignment horizontal="right" vertical="center"/>
      <protection locked="0"/>
    </xf>
    <xf numFmtId="168" fontId="0" fillId="0" borderId="12" xfId="5" applyFont="1" applyFill="1" applyBorder="1" applyAlignment="1">
      <alignment horizontal="right"/>
    </xf>
    <xf numFmtId="168" fontId="0" fillId="2" borderId="14" xfId="5" applyFont="1" applyFill="1" applyBorder="1" applyAlignment="1">
      <alignment horizontal="right"/>
    </xf>
    <xf numFmtId="168" fontId="0" fillId="0" borderId="12" xfId="5" applyFont="1" applyBorder="1" applyAlignment="1">
      <alignment horizontal="right"/>
    </xf>
    <xf numFmtId="168" fontId="0" fillId="0" borderId="12" xfId="5" applyFont="1" applyFill="1" applyBorder="1" applyAlignment="1">
      <alignment horizontal="right" vertical="center"/>
    </xf>
    <xf numFmtId="168" fontId="0" fillId="0" borderId="13" xfId="5" applyFont="1" applyFill="1" applyBorder="1" applyAlignment="1">
      <alignment horizontal="right"/>
    </xf>
    <xf numFmtId="168" fontId="3" fillId="0" borderId="12" xfId="5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8" fontId="1" fillId="0" borderId="12" xfId="5" applyFont="1" applyFill="1" applyBorder="1" applyAlignment="1" applyProtection="1">
      <alignment vertical="center"/>
      <protection locked="0"/>
    </xf>
    <xf numFmtId="168" fontId="0" fillId="0" borderId="12" xfId="5" applyFont="1" applyFill="1" applyBorder="1" applyAlignment="1" applyProtection="1">
      <alignment vertical="center"/>
      <protection locked="0"/>
    </xf>
    <xf numFmtId="168" fontId="0" fillId="0" borderId="12" xfId="5" applyFont="1" applyFill="1" applyBorder="1" applyAlignment="1">
      <alignment vertical="center"/>
    </xf>
    <xf numFmtId="168" fontId="0" fillId="0" borderId="13" xfId="5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168" fontId="1" fillId="0" borderId="12" xfId="5" applyFont="1" applyFill="1" applyBorder="1" applyProtection="1">
      <protection locked="0"/>
    </xf>
    <xf numFmtId="168" fontId="0" fillId="0" borderId="12" xfId="5" applyFont="1" applyFill="1" applyBorder="1" applyProtection="1">
      <protection locked="0"/>
    </xf>
    <xf numFmtId="168" fontId="0" fillId="0" borderId="12" xfId="5" applyFont="1" applyFill="1" applyBorder="1"/>
    <xf numFmtId="168" fontId="16" fillId="2" borderId="14" xfId="5" applyFont="1" applyFill="1" applyBorder="1" applyAlignment="1"/>
    <xf numFmtId="168" fontId="17" fillId="2" borderId="14" xfId="5" applyFont="1" applyFill="1" applyBorder="1" applyAlignment="1"/>
    <xf numFmtId="168" fontId="18" fillId="0" borderId="12" xfId="5" applyFont="1" applyFill="1" applyBorder="1" applyProtection="1">
      <protection locked="0"/>
    </xf>
    <xf numFmtId="168" fontId="1" fillId="0" borderId="12" xfId="5" applyFont="1" applyFill="1" applyBorder="1"/>
    <xf numFmtId="168" fontId="1" fillId="0" borderId="12" xfId="5" applyFont="1" applyFill="1" applyBorder="1" applyAlignment="1" applyProtection="1">
      <alignment vertical="center"/>
      <protection locked="0"/>
    </xf>
    <xf numFmtId="168" fontId="0" fillId="0" borderId="12" xfId="5" applyFont="1" applyFill="1" applyBorder="1" applyAlignment="1" applyProtection="1">
      <alignment vertical="center"/>
      <protection locked="0"/>
    </xf>
    <xf numFmtId="168" fontId="0" fillId="0" borderId="12" xfId="5" applyFont="1" applyFill="1" applyBorder="1" applyAlignment="1">
      <alignment vertical="center"/>
    </xf>
    <xf numFmtId="168" fontId="0" fillId="0" borderId="13" xfId="5" applyFont="1" applyFill="1" applyBorder="1" applyAlignment="1">
      <alignment vertical="center"/>
    </xf>
    <xf numFmtId="168" fontId="17" fillId="2" borderId="14" xfId="5" applyFont="1" applyFill="1" applyBorder="1" applyAlignment="1">
      <alignment vertical="center"/>
    </xf>
    <xf numFmtId="168" fontId="1" fillId="0" borderId="12" xfId="5" applyFont="1" applyFill="1" applyBorder="1" applyAlignment="1">
      <alignment vertical="center"/>
    </xf>
    <xf numFmtId="168" fontId="17" fillId="2" borderId="14" xfId="5" applyFont="1" applyFill="1" applyBorder="1"/>
    <xf numFmtId="168" fontId="0" fillId="0" borderId="13" xfId="5" applyFont="1" applyFill="1" applyBorder="1"/>
    <xf numFmtId="168" fontId="3" fillId="0" borderId="12" xfId="5" applyFont="1" applyFill="1" applyBorder="1" applyProtection="1">
      <protection locked="0"/>
    </xf>
    <xf numFmtId="168" fontId="3" fillId="0" borderId="15" xfId="5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168" fontId="3" fillId="0" borderId="12" xfId="5" applyFont="1" applyFill="1" applyBorder="1" applyAlignment="1" applyProtection="1">
      <alignment vertical="center"/>
      <protection locked="0"/>
    </xf>
    <xf numFmtId="0" fontId="0" fillId="0" borderId="0" xfId="0"/>
    <xf numFmtId="0" fontId="20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9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168" fontId="0" fillId="0" borderId="12" xfId="5" applyFont="1" applyFill="1" applyBorder="1"/>
    <xf numFmtId="168" fontId="0" fillId="0" borderId="12" xfId="5" applyFont="1" applyFill="1" applyBorder="1" applyAlignment="1" applyProtection="1">
      <alignment vertical="center"/>
      <protection locked="0"/>
    </xf>
    <xf numFmtId="168" fontId="1" fillId="0" borderId="12" xfId="5" applyFont="1" applyFill="1" applyBorder="1" applyAlignment="1" applyProtection="1">
      <alignment vertical="center"/>
      <protection locked="0"/>
    </xf>
    <xf numFmtId="168" fontId="0" fillId="2" borderId="14" xfId="5" applyFont="1" applyFill="1" applyBorder="1" applyAlignment="1">
      <alignment vertical="center"/>
    </xf>
    <xf numFmtId="168" fontId="0" fillId="0" borderId="12" xfId="5" applyFont="1" applyFill="1" applyBorder="1" applyAlignment="1">
      <alignment vertical="center"/>
    </xf>
    <xf numFmtId="168" fontId="0" fillId="0" borderId="13" xfId="5" applyFont="1" applyFill="1" applyBorder="1"/>
    <xf numFmtId="168" fontId="0" fillId="0" borderId="0" xfId="5" applyFont="1"/>
    <xf numFmtId="168" fontId="0" fillId="0" borderId="0" xfId="5" applyFont="1" applyFill="1" applyBorder="1" applyAlignment="1" applyProtection="1">
      <alignment vertical="center"/>
      <protection locked="0"/>
    </xf>
    <xf numFmtId="168" fontId="3" fillId="0" borderId="12" xfId="5" applyFont="1" applyFill="1" applyBorder="1" applyAlignment="1" applyProtection="1">
      <alignment vertical="center"/>
      <protection locked="0"/>
    </xf>
  </cellXfs>
  <cellStyles count="6">
    <cellStyle name="Millares" xfId="1" builtinId="3"/>
    <cellStyle name="Millares 2" xfId="5" xr:uid="{2D9C9175-9911-4236-8679-BEEA37536F6D}"/>
    <cellStyle name="Normal" xfId="0" builtinId="0"/>
    <cellStyle name="Normal 2" xfId="2" xr:uid="{E77EC8F8-9BB6-4561-8577-A8A1F8029685}"/>
    <cellStyle name="Normal 3" xfId="4" xr:uid="{00AED6CF-12EB-43D8-BA77-945E05FF3CB0}"/>
    <cellStyle name="Normal 7" xfId="3" xr:uid="{2F1279A2-0638-4F80-A892-1A384191B4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Bibiana/Desktop/0361_IDF_MAPG_AWA_19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COMITÉ MUNICIPAL DE AGUA POTABLE Y ALCANTARILLADO DE APASEO EL GRANDE,GTO, Gobierno del Estado de Guanajuato</v>
          </cell>
        </row>
        <row r="12">
          <cell r="C12">
            <v>2020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  <row r="25"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zoomScaleNormal="100" workbookViewId="0">
      <selection activeCell="A32" sqref="A32"/>
    </sheetView>
  </sheetViews>
  <sheetFormatPr baseColWidth="10" defaultColWidth="14.6640625" defaultRowHeight="14.4" zeroHeight="1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>
      <c r="A1" s="119" t="s">
        <v>0</v>
      </c>
      <c r="B1" s="119"/>
      <c r="C1" s="119"/>
      <c r="D1" s="119"/>
      <c r="E1" s="119"/>
      <c r="F1" s="119"/>
    </row>
    <row r="2" spans="1:6">
      <c r="A2" s="120" t="s">
        <v>122</v>
      </c>
      <c r="B2" s="121"/>
      <c r="C2" s="121"/>
      <c r="D2" s="121"/>
      <c r="E2" s="121"/>
      <c r="F2" s="122"/>
    </row>
    <row r="3" spans="1:6">
      <c r="A3" s="123" t="s">
        <v>1</v>
      </c>
      <c r="B3" s="124"/>
      <c r="C3" s="124"/>
      <c r="D3" s="124"/>
      <c r="E3" s="124"/>
      <c r="F3" s="125"/>
    </row>
    <row r="4" spans="1:6">
      <c r="A4" s="126" t="s">
        <v>123</v>
      </c>
      <c r="B4" s="127"/>
      <c r="C4" s="127"/>
      <c r="D4" s="127"/>
      <c r="E4" s="127"/>
      <c r="F4" s="128"/>
    </row>
    <row r="5" spans="1:6">
      <c r="A5" s="129" t="s">
        <v>2</v>
      </c>
      <c r="B5" s="130"/>
      <c r="C5" s="130"/>
      <c r="D5" s="130"/>
      <c r="E5" s="130"/>
      <c r="F5" s="131"/>
    </row>
    <row r="6" spans="1:6" s="6" customFormat="1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6903272.3799999999</v>
      </c>
      <c r="C9" s="32">
        <f>SUM(C10:C16)</f>
        <v>12373113.5</v>
      </c>
      <c r="D9" s="20" t="s">
        <v>10</v>
      </c>
      <c r="E9" s="32">
        <f>SUM(E10:E18)</f>
        <v>1416919.1600000001</v>
      </c>
      <c r="F9" s="32">
        <f>SUM(F10:F18)</f>
        <v>3088455.54</v>
      </c>
    </row>
    <row r="10" spans="1:6">
      <c r="A10" s="14" t="s">
        <v>11</v>
      </c>
      <c r="B10" s="32"/>
      <c r="C10" s="32"/>
      <c r="D10" s="21" t="s">
        <v>12</v>
      </c>
      <c r="E10" s="35">
        <v>0</v>
      </c>
      <c r="F10" s="35">
        <v>258580.08</v>
      </c>
    </row>
    <row r="11" spans="1:6">
      <c r="A11" s="14" t="s">
        <v>13</v>
      </c>
      <c r="B11" s="35">
        <v>3784046.76</v>
      </c>
      <c r="C11" s="35">
        <v>2648787.12</v>
      </c>
      <c r="D11" s="21" t="s">
        <v>14</v>
      </c>
      <c r="E11" s="35">
        <v>51863.39</v>
      </c>
      <c r="F11" s="35">
        <v>175081.41</v>
      </c>
    </row>
    <row r="12" spans="1:6">
      <c r="A12" s="14" t="s">
        <v>15</v>
      </c>
      <c r="B12" s="32"/>
      <c r="C12" s="32"/>
      <c r="D12" s="21" t="s">
        <v>16</v>
      </c>
      <c r="E12" s="35">
        <v>0</v>
      </c>
      <c r="F12" s="35">
        <v>0.03</v>
      </c>
    </row>
    <row r="13" spans="1:6">
      <c r="A13" s="14" t="s">
        <v>17</v>
      </c>
      <c r="B13" s="35">
        <v>3119225.62</v>
      </c>
      <c r="C13" s="35">
        <v>9724326.3800000008</v>
      </c>
      <c r="D13" s="21" t="s">
        <v>18</v>
      </c>
      <c r="E13" s="32"/>
      <c r="F13" s="32"/>
    </row>
    <row r="14" spans="1:6">
      <c r="A14" s="14" t="s">
        <v>19</v>
      </c>
      <c r="B14" s="32"/>
      <c r="C14" s="32"/>
      <c r="D14" s="21" t="s">
        <v>20</v>
      </c>
      <c r="E14" s="32"/>
      <c r="F14" s="32"/>
    </row>
    <row r="15" spans="1:6">
      <c r="A15" s="14" t="s">
        <v>21</v>
      </c>
      <c r="B15" s="32"/>
      <c r="C15" s="32"/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35">
        <v>410028.36</v>
      </c>
      <c r="F16" s="35">
        <v>468762.81</v>
      </c>
    </row>
    <row r="17" spans="1:6">
      <c r="A17" s="13" t="s">
        <v>25</v>
      </c>
      <c r="B17" s="32">
        <f>SUM(B18:B24)</f>
        <v>10094554.300000001</v>
      </c>
      <c r="C17" s="32">
        <f>SUM(C18:C24)</f>
        <v>10126839.92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955027.41</v>
      </c>
      <c r="F18" s="35">
        <v>2186031.21</v>
      </c>
    </row>
    <row r="19" spans="1:6">
      <c r="A19" s="15" t="s">
        <v>29</v>
      </c>
      <c r="B19" s="35">
        <v>1412.46</v>
      </c>
      <c r="C19" s="35">
        <v>833.46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47557.49</v>
      </c>
      <c r="C20" s="35">
        <v>18442.099999999999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28697.200000000001</v>
      </c>
      <c r="C22" s="35">
        <v>17696.8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35">
        <v>10016887.15</v>
      </c>
      <c r="C24" s="35">
        <v>10089867.560000001</v>
      </c>
      <c r="D24" s="21" t="s">
        <v>40</v>
      </c>
      <c r="E24" s="35">
        <v>0</v>
      </c>
      <c r="F24" s="35">
        <v>0</v>
      </c>
    </row>
    <row r="25" spans="1:6">
      <c r="A25" s="13" t="s">
        <v>41</v>
      </c>
      <c r="B25" s="32">
        <f>SUM(B26:B30)</f>
        <v>0</v>
      </c>
      <c r="C25" s="32">
        <f>SUM(C26:C30)</f>
        <v>1655366.35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5">
        <v>0</v>
      </c>
      <c r="C26" s="35">
        <v>425077.97</v>
      </c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5">
        <v>0</v>
      </c>
      <c r="C27" s="35">
        <v>231000</v>
      </c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0</v>
      </c>
      <c r="C29" s="35">
        <v>999288.38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158200.81</v>
      </c>
      <c r="C37" s="35">
        <v>355601.2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17156027.489999998</v>
      </c>
      <c r="C47" s="34">
        <f>C9+C17+C25+C31+C37+C38+C41</f>
        <v>24510920.970000003</v>
      </c>
      <c r="D47" s="23" t="s">
        <v>84</v>
      </c>
      <c r="E47" s="34">
        <f>E9+E19+E23+E26+E27+E31+E38+E42</f>
        <v>1416919.1600000001</v>
      </c>
      <c r="F47" s="34">
        <f>F9+F19+F23+F26+F27+F31+F38+F42</f>
        <v>3088455.54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43904937.299999997</v>
      </c>
      <c r="C52" s="35">
        <v>34326532.130000003</v>
      </c>
      <c r="D52" s="20" t="s">
        <v>92</v>
      </c>
      <c r="E52" s="35">
        <v>0</v>
      </c>
      <c r="F52" s="35">
        <v>0</v>
      </c>
    </row>
    <row r="53" spans="1:6">
      <c r="A53" s="13" t="s">
        <v>93</v>
      </c>
      <c r="B53" s="35">
        <v>34148191.140000001</v>
      </c>
      <c r="C53" s="35">
        <v>33063846.84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866662.43</v>
      </c>
      <c r="C54" s="35">
        <v>866662.43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-20069724.5</v>
      </c>
      <c r="C55" s="35">
        <v>-16144992.789999999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3033230.28</v>
      </c>
      <c r="C56" s="35">
        <v>2595326.14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1416919.1600000001</v>
      </c>
      <c r="F59" s="34">
        <f>F47+F57</f>
        <v>3088455.54</v>
      </c>
    </row>
    <row r="60" spans="1:6">
      <c r="A60" s="16" t="s">
        <v>104</v>
      </c>
      <c r="B60" s="34">
        <f>SUM(B50:B58)</f>
        <v>61883296.650000006</v>
      </c>
      <c r="C60" s="34">
        <f>SUM(C50:C58)</f>
        <v>54707374.750000007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79039324.140000001</v>
      </c>
      <c r="C62" s="34">
        <f>SUM(C47+C60)</f>
        <v>79218295.720000014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942681.52</v>
      </c>
      <c r="F63" s="32">
        <f>SUM(F64:F66)</f>
        <v>942681.52</v>
      </c>
    </row>
    <row r="64" spans="1:6">
      <c r="A64" s="11"/>
      <c r="B64" s="30"/>
      <c r="C64" s="30"/>
      <c r="D64" s="27" t="s">
        <v>108</v>
      </c>
      <c r="E64" s="35">
        <v>842981.52</v>
      </c>
      <c r="F64" s="35">
        <v>842981.52</v>
      </c>
    </row>
    <row r="65" spans="1:6">
      <c r="A65" s="11"/>
      <c r="B65" s="30"/>
      <c r="C65" s="30"/>
      <c r="D65" s="28" t="s">
        <v>109</v>
      </c>
      <c r="E65" s="35">
        <v>99700</v>
      </c>
      <c r="F65" s="35">
        <v>99700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76679723.459999993</v>
      </c>
      <c r="F68" s="32">
        <f>SUM(F69:F73)</f>
        <v>75187158.659999996</v>
      </c>
    </row>
    <row r="69" spans="1:6">
      <c r="A69" s="17"/>
      <c r="B69" s="30"/>
      <c r="C69" s="30"/>
      <c r="D69" s="27" t="s">
        <v>112</v>
      </c>
      <c r="E69" s="35">
        <v>1692465.66</v>
      </c>
      <c r="F69" s="35">
        <v>1588814.63</v>
      </c>
    </row>
    <row r="70" spans="1:6">
      <c r="A70" s="17"/>
      <c r="B70" s="30"/>
      <c r="C70" s="30"/>
      <c r="D70" s="27" t="s">
        <v>113</v>
      </c>
      <c r="E70" s="35">
        <v>74987257.799999997</v>
      </c>
      <c r="F70" s="35">
        <v>73598344.030000001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77622404.979999989</v>
      </c>
      <c r="F79" s="34">
        <f>F63+F68+F75</f>
        <v>76129840.179999992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79039324.139999986</v>
      </c>
      <c r="F81" s="34">
        <f>F59+F79</f>
        <v>79218295.719999999</v>
      </c>
    </row>
    <row r="82" spans="1:6">
      <c r="A82" s="18"/>
      <c r="B82" s="31"/>
      <c r="C82" s="31"/>
      <c r="D82" s="29"/>
      <c r="E82" s="29"/>
      <c r="F82" s="29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2A2B6-307E-4EB5-8FAE-7BE41DA750F3}">
  <dimension ref="A1:I37"/>
  <sheetViews>
    <sheetView workbookViewId="0">
      <selection sqref="A1:XFD1048576"/>
    </sheetView>
  </sheetViews>
  <sheetFormatPr baseColWidth="10" defaultRowHeight="14.4"/>
  <cols>
    <col min="1" max="1" width="63" customWidth="1"/>
    <col min="2" max="2" width="23" customWidth="1"/>
    <col min="3" max="7" width="14.109375" bestFit="1" customWidth="1"/>
  </cols>
  <sheetData>
    <row r="1" spans="1:9">
      <c r="A1" s="133" t="s">
        <v>164</v>
      </c>
      <c r="B1" s="134"/>
      <c r="C1" s="134"/>
      <c r="D1" s="134"/>
      <c r="E1" s="134"/>
      <c r="F1" s="134"/>
      <c r="G1" s="135"/>
    </row>
    <row r="2" spans="1:9">
      <c r="A2" s="123" t="s">
        <v>165</v>
      </c>
      <c r="B2" s="136"/>
      <c r="C2" s="136"/>
      <c r="D2" s="136"/>
      <c r="E2" s="136"/>
      <c r="F2" s="136"/>
      <c r="G2" s="125"/>
    </row>
    <row r="3" spans="1:9">
      <c r="A3" s="123" t="s">
        <v>2</v>
      </c>
      <c r="B3" s="136"/>
      <c r="C3" s="136"/>
      <c r="D3" s="136"/>
      <c r="E3" s="136"/>
      <c r="F3" s="136"/>
      <c r="G3" s="125"/>
    </row>
    <row r="4" spans="1:9">
      <c r="A4" s="123" t="s">
        <v>166</v>
      </c>
      <c r="B4" s="136"/>
      <c r="C4" s="136"/>
      <c r="D4" s="136"/>
      <c r="E4" s="136"/>
      <c r="F4" s="136"/>
      <c r="G4" s="125"/>
    </row>
    <row r="5" spans="1:9">
      <c r="A5" s="141" t="s">
        <v>167</v>
      </c>
      <c r="B5" s="41">
        <f>ANIO1P</f>
        <v>2021</v>
      </c>
      <c r="C5" s="150" t="str">
        <f>ANIO2P</f>
        <v>2022 (d)</v>
      </c>
      <c r="D5" s="150" t="str">
        <f>ANIO3P</f>
        <v>2023 (d)</v>
      </c>
      <c r="E5" s="150" t="str">
        <f>ANIO4P</f>
        <v>2024 (d)</v>
      </c>
      <c r="F5" s="150" t="str">
        <f>ANIO5P</f>
        <v>2025 (d)</v>
      </c>
      <c r="G5" s="150" t="str">
        <f>ANIO6P</f>
        <v>2026 (d)</v>
      </c>
    </row>
    <row r="6" spans="1:9" ht="43.2">
      <c r="A6" s="143"/>
      <c r="B6" s="42" t="s">
        <v>168</v>
      </c>
      <c r="C6" s="151"/>
      <c r="D6" s="151"/>
      <c r="E6" s="151"/>
      <c r="F6" s="151"/>
      <c r="G6" s="151"/>
    </row>
    <row r="7" spans="1:9">
      <c r="A7" s="43" t="s">
        <v>169</v>
      </c>
      <c r="B7" s="44">
        <f t="shared" ref="B7:G7" si="0">SUM(B8:B19)</f>
        <v>53485135.230000004</v>
      </c>
      <c r="C7" s="44">
        <f t="shared" si="0"/>
        <v>55089689.286900006</v>
      </c>
      <c r="D7" s="44">
        <f t="shared" si="0"/>
        <v>56742379.965507008</v>
      </c>
      <c r="E7" s="44">
        <f t="shared" si="0"/>
        <v>58444651.364472218</v>
      </c>
      <c r="F7" s="44">
        <f t="shared" si="0"/>
        <v>60197990.905406386</v>
      </c>
      <c r="G7" s="44">
        <f t="shared" si="0"/>
        <v>62003930.632568583</v>
      </c>
    </row>
    <row r="8" spans="1:9">
      <c r="A8" s="45" t="s">
        <v>170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</row>
    <row r="9" spans="1:9">
      <c r="A9" s="45" t="s">
        <v>171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</row>
    <row r="10" spans="1:9">
      <c r="A10" s="45" t="s">
        <v>172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9">
      <c r="A11" s="45" t="s">
        <v>173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9">
      <c r="A12" s="45" t="s">
        <v>174</v>
      </c>
      <c r="B12" s="46">
        <v>424343.31</v>
      </c>
      <c r="C12" s="47">
        <f>+B12*1.03</f>
        <v>437073.60930000001</v>
      </c>
      <c r="D12" s="47">
        <f>+C12*1.03</f>
        <v>450185.81757900002</v>
      </c>
      <c r="E12" s="47">
        <f>+D12*1.03</f>
        <v>463691.39210637001</v>
      </c>
      <c r="F12" s="47">
        <f>+E12*1.03</f>
        <v>477602.13386956113</v>
      </c>
      <c r="G12" s="47">
        <f>+F12*1.03</f>
        <v>491930.197885648</v>
      </c>
      <c r="I12" s="48"/>
    </row>
    <row r="13" spans="1:9">
      <c r="A13" s="45" t="s">
        <v>175</v>
      </c>
      <c r="B13" s="49"/>
      <c r="C13" s="40">
        <v>0</v>
      </c>
      <c r="D13" s="40">
        <v>0</v>
      </c>
      <c r="E13" s="47">
        <v>0</v>
      </c>
      <c r="F13" s="47">
        <v>0</v>
      </c>
      <c r="G13" s="47">
        <v>0</v>
      </c>
    </row>
    <row r="14" spans="1:9">
      <c r="A14" s="45" t="s">
        <v>176</v>
      </c>
      <c r="B14" s="46">
        <v>53060791.920000002</v>
      </c>
      <c r="C14" s="47">
        <f>+B14*1.03</f>
        <v>54652615.677600004</v>
      </c>
      <c r="D14" s="47">
        <f>+C14*1.03</f>
        <v>56292194.147928007</v>
      </c>
      <c r="E14" s="47">
        <f>+D14*1.03</f>
        <v>57980959.972365849</v>
      </c>
      <c r="F14" s="47">
        <f>+E14*1.03</f>
        <v>59720388.771536827</v>
      </c>
      <c r="G14" s="47">
        <f>+F14*1.03</f>
        <v>61512000.434682935</v>
      </c>
    </row>
    <row r="15" spans="1:9">
      <c r="A15" s="45" t="s">
        <v>177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9">
      <c r="A16" s="50" t="s">
        <v>178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>
      <c r="A17" s="45" t="s">
        <v>179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>
      <c r="A18" s="45" t="s">
        <v>180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>
      <c r="A19" s="45" t="s">
        <v>181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>
      <c r="A20" s="8"/>
      <c r="B20" s="8"/>
      <c r="C20" s="8"/>
      <c r="D20" s="8"/>
      <c r="E20" s="8"/>
      <c r="F20" s="8"/>
      <c r="G20" s="8"/>
    </row>
    <row r="21" spans="1:7">
      <c r="A21" s="51" t="s">
        <v>182</v>
      </c>
      <c r="B21" s="39">
        <f t="shared" ref="B21:G21" si="1">SUM(B22:B26)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>
      <c r="A22" s="45" t="s">
        <v>183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>
      <c r="A23" s="45" t="s">
        <v>184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>
      <c r="A24" s="45" t="s">
        <v>185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>
      <c r="A25" s="45" t="s">
        <v>186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>
      <c r="A26" s="45" t="s">
        <v>187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>
      <c r="A27" s="8"/>
      <c r="B27" s="8"/>
      <c r="C27" s="8"/>
      <c r="D27" s="8"/>
      <c r="E27" s="8"/>
      <c r="F27" s="8"/>
      <c r="G27" s="8"/>
    </row>
    <row r="28" spans="1:7">
      <c r="A28" s="51" t="s">
        <v>188</v>
      </c>
      <c r="B28" s="39">
        <f t="shared" ref="B28:G28" si="2">B29</f>
        <v>0</v>
      </c>
      <c r="C28" s="39">
        <f t="shared" si="2"/>
        <v>0</v>
      </c>
      <c r="D28" s="39">
        <f t="shared" si="2"/>
        <v>0</v>
      </c>
      <c r="E28" s="39">
        <f t="shared" si="2"/>
        <v>0</v>
      </c>
      <c r="F28" s="39">
        <f t="shared" si="2"/>
        <v>0</v>
      </c>
      <c r="G28" s="39">
        <f t="shared" si="2"/>
        <v>0</v>
      </c>
    </row>
    <row r="29" spans="1:7">
      <c r="A29" s="45" t="s">
        <v>189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>
      <c r="A30" s="8"/>
      <c r="B30" s="8"/>
      <c r="C30" s="8"/>
      <c r="D30" s="8"/>
      <c r="E30" s="8"/>
      <c r="F30" s="8"/>
      <c r="G30" s="8"/>
    </row>
    <row r="31" spans="1:7">
      <c r="A31" s="52" t="s">
        <v>190</v>
      </c>
      <c r="B31" s="53">
        <f t="shared" ref="B31:G31" si="3">B28+B21+B7</f>
        <v>53485135.230000004</v>
      </c>
      <c r="C31" s="53">
        <f t="shared" si="3"/>
        <v>55089689.286900006</v>
      </c>
      <c r="D31" s="53">
        <f t="shared" si="3"/>
        <v>56742379.965507008</v>
      </c>
      <c r="E31" s="53">
        <f t="shared" si="3"/>
        <v>58444651.364472218</v>
      </c>
      <c r="F31" s="53">
        <f t="shared" si="3"/>
        <v>60197990.905406386</v>
      </c>
      <c r="G31" s="53">
        <f t="shared" si="3"/>
        <v>62003930.632568583</v>
      </c>
    </row>
    <row r="32" spans="1:7">
      <c r="A32" s="8"/>
      <c r="B32" s="8"/>
      <c r="C32" s="8"/>
      <c r="D32" s="8"/>
      <c r="E32" s="8"/>
      <c r="F32" s="8"/>
      <c r="G32" s="8"/>
    </row>
    <row r="33" spans="1:7">
      <c r="A33" s="51" t="s">
        <v>191</v>
      </c>
      <c r="B33" s="54"/>
      <c r="C33" s="54"/>
      <c r="D33" s="54"/>
      <c r="E33" s="54"/>
      <c r="F33" s="54"/>
      <c r="G33" s="54"/>
    </row>
    <row r="34" spans="1:7" ht="28.8">
      <c r="A34" s="55" t="s">
        <v>192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</row>
    <row r="35" spans="1:7" ht="28.8">
      <c r="A35" s="55" t="s">
        <v>193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</row>
    <row r="36" spans="1:7">
      <c r="A36" s="51" t="s">
        <v>194</v>
      </c>
      <c r="B36" s="39">
        <f t="shared" ref="B36:G36" si="4">B35+B34</f>
        <v>0</v>
      </c>
      <c r="C36" s="39">
        <f t="shared" si="4"/>
        <v>0</v>
      </c>
      <c r="D36" s="39">
        <f t="shared" si="4"/>
        <v>0</v>
      </c>
      <c r="E36" s="39">
        <f t="shared" si="4"/>
        <v>0</v>
      </c>
      <c r="F36" s="39">
        <f t="shared" si="4"/>
        <v>0</v>
      </c>
      <c r="G36" s="39">
        <f t="shared" si="4"/>
        <v>0</v>
      </c>
    </row>
    <row r="37" spans="1:7">
      <c r="A37" s="56"/>
      <c r="B37" s="18"/>
      <c r="C37" s="18"/>
      <c r="D37" s="18"/>
      <c r="E37" s="18"/>
      <c r="F37" s="18"/>
      <c r="G37" s="18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allowBlank="1" showInputMessage="1" showErrorMessage="1" prompt="Año 1 (d)" sqref="C5:C6" xr:uid="{BC4036F3-66C2-47B0-8FA4-00057169AC05}"/>
    <dataValidation allowBlank="1" showInputMessage="1" showErrorMessage="1" prompt="Año 2 (d)" sqref="D5:D6" xr:uid="{D254977F-A12A-4538-92E2-93F50F53C61A}"/>
    <dataValidation allowBlank="1" showInputMessage="1" showErrorMessage="1" prompt="Año 3 (d)" sqref="E5:E6" xr:uid="{0E4AF186-BF7C-46BF-8002-27ACF1DA8EA7}"/>
    <dataValidation allowBlank="1" showInputMessage="1" showErrorMessage="1" prompt="Año 4 (d)" sqref="F5:F6" xr:uid="{F6FD61EC-3AE4-4D92-AADE-F89D98B6517D}"/>
    <dataValidation allowBlank="1" showInputMessage="1" showErrorMessage="1" prompt="Año 5 (d)" sqref="G5:G6" xr:uid="{6D2C2BC3-838A-469A-86E2-CD2C6AE38D56}"/>
    <dataValidation type="decimal" allowBlank="1" showInputMessage="1" showErrorMessage="1" sqref="B7:G36" xr:uid="{F6B01465-3AB8-41B2-9D61-5F822DFCD74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1B345-D764-4A1D-9FB8-2ECF1FB13E95}">
  <dimension ref="A1:G31"/>
  <sheetViews>
    <sheetView tabSelected="1" workbookViewId="0">
      <selection activeCell="A16" sqref="A16"/>
    </sheetView>
  </sheetViews>
  <sheetFormatPr baseColWidth="10" defaultRowHeight="14.4"/>
  <cols>
    <col min="1" max="1" width="68.6640625" customWidth="1"/>
    <col min="2" max="7" width="20.6640625" customWidth="1"/>
  </cols>
  <sheetData>
    <row r="1" spans="1:7" ht="21">
      <c r="A1" s="140" t="s">
        <v>195</v>
      </c>
      <c r="B1" s="140"/>
      <c r="C1" s="140"/>
      <c r="D1" s="140"/>
      <c r="E1" s="140"/>
      <c r="F1" s="140"/>
      <c r="G1" s="140"/>
    </row>
    <row r="2" spans="1:7">
      <c r="A2" s="133" t="s">
        <v>164</v>
      </c>
      <c r="B2" s="134"/>
      <c r="C2" s="134"/>
      <c r="D2" s="134"/>
      <c r="E2" s="134"/>
      <c r="F2" s="134"/>
      <c r="G2" s="135"/>
    </row>
    <row r="3" spans="1:7">
      <c r="A3" s="123" t="s">
        <v>196</v>
      </c>
      <c r="B3" s="136"/>
      <c r="C3" s="136"/>
      <c r="D3" s="136"/>
      <c r="E3" s="136"/>
      <c r="F3" s="136"/>
      <c r="G3" s="125"/>
    </row>
    <row r="4" spans="1:7">
      <c r="A4" s="123" t="s">
        <v>2</v>
      </c>
      <c r="B4" s="136"/>
      <c r="C4" s="136"/>
      <c r="D4" s="136"/>
      <c r="E4" s="136"/>
      <c r="F4" s="136"/>
      <c r="G4" s="125"/>
    </row>
    <row r="5" spans="1:7">
      <c r="A5" s="123" t="s">
        <v>166</v>
      </c>
      <c r="B5" s="136"/>
      <c r="C5" s="136"/>
      <c r="D5" s="136"/>
      <c r="E5" s="136"/>
      <c r="F5" s="136"/>
      <c r="G5" s="125"/>
    </row>
    <row r="6" spans="1:7">
      <c r="A6" s="152" t="s">
        <v>197</v>
      </c>
      <c r="B6" s="41">
        <f>ANIO1P</f>
        <v>2021</v>
      </c>
      <c r="C6" s="150" t="str">
        <f>ANIO2P</f>
        <v>2022 (d)</v>
      </c>
      <c r="D6" s="150" t="str">
        <f>ANIO3P</f>
        <v>2023 (d)</v>
      </c>
      <c r="E6" s="150" t="str">
        <f>ANIO4P</f>
        <v>2024 (d)</v>
      </c>
      <c r="F6" s="150" t="str">
        <f>ANIO5P</f>
        <v>2025 (d)</v>
      </c>
      <c r="G6" s="150" t="str">
        <f>ANIO6P</f>
        <v>2026 (d)</v>
      </c>
    </row>
    <row r="7" spans="1:7" ht="43.2">
      <c r="A7" s="153"/>
      <c r="B7" s="42" t="s">
        <v>168</v>
      </c>
      <c r="C7" s="151"/>
      <c r="D7" s="151"/>
      <c r="E7" s="151"/>
      <c r="F7" s="151"/>
      <c r="G7" s="151"/>
    </row>
    <row r="8" spans="1:7">
      <c r="A8" s="43" t="s">
        <v>198</v>
      </c>
      <c r="B8" s="44">
        <f t="shared" ref="B8:G8" si="0">SUM(B9:B17)</f>
        <v>53485135.230000004</v>
      </c>
      <c r="C8" s="44">
        <f t="shared" si="0"/>
        <v>55089689.286899999</v>
      </c>
      <c r="D8" s="44">
        <f t="shared" si="0"/>
        <v>56742379.965507008</v>
      </c>
      <c r="E8" s="44">
        <f t="shared" si="0"/>
        <v>58444651.364472218</v>
      </c>
      <c r="F8" s="44">
        <f t="shared" si="0"/>
        <v>60197990.905406393</v>
      </c>
      <c r="G8" s="44">
        <f t="shared" si="0"/>
        <v>62003930.632568575</v>
      </c>
    </row>
    <row r="9" spans="1:7">
      <c r="A9" s="45" t="s">
        <v>199</v>
      </c>
      <c r="B9" s="47">
        <v>24877550.450000003</v>
      </c>
      <c r="C9" s="47">
        <f t="shared" ref="C9:G11" si="1">+B9*1.03</f>
        <v>25623876.963500004</v>
      </c>
      <c r="D9" s="47">
        <f t="shared" si="1"/>
        <v>26392593.272405006</v>
      </c>
      <c r="E9" s="47">
        <f t="shared" si="1"/>
        <v>27184371.070577156</v>
      </c>
      <c r="F9" s="47">
        <f t="shared" si="1"/>
        <v>27999902.202694472</v>
      </c>
      <c r="G9" s="47">
        <f t="shared" si="1"/>
        <v>28839899.268775307</v>
      </c>
    </row>
    <row r="10" spans="1:7">
      <c r="A10" s="45" t="s">
        <v>200</v>
      </c>
      <c r="B10" s="47">
        <v>5389836.2599999998</v>
      </c>
      <c r="C10" s="47">
        <f t="shared" si="1"/>
        <v>5551531.3477999996</v>
      </c>
      <c r="D10" s="47">
        <f t="shared" si="1"/>
        <v>5718077.2882340001</v>
      </c>
      <c r="E10" s="47">
        <f t="shared" si="1"/>
        <v>5889619.6068810206</v>
      </c>
      <c r="F10" s="47">
        <f t="shared" si="1"/>
        <v>6066308.1950874515</v>
      </c>
      <c r="G10" s="47">
        <f t="shared" si="1"/>
        <v>6248297.4409400756</v>
      </c>
    </row>
    <row r="11" spans="1:7">
      <c r="A11" s="45" t="s">
        <v>201</v>
      </c>
      <c r="B11" s="47">
        <v>14504187</v>
      </c>
      <c r="C11" s="47">
        <f t="shared" si="1"/>
        <v>14939312.610000001</v>
      </c>
      <c r="D11" s="47">
        <f t="shared" si="1"/>
        <v>15387491.988300001</v>
      </c>
      <c r="E11" s="47">
        <f t="shared" si="1"/>
        <v>15849116.747949002</v>
      </c>
      <c r="F11" s="47">
        <f t="shared" si="1"/>
        <v>16324590.250387473</v>
      </c>
      <c r="G11" s="47">
        <f t="shared" si="1"/>
        <v>16814327.957899097</v>
      </c>
    </row>
    <row r="12" spans="1:7">
      <c r="A12" s="45" t="s">
        <v>202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</row>
    <row r="13" spans="1:7">
      <c r="A13" s="45" t="s">
        <v>203</v>
      </c>
      <c r="B13" s="47">
        <v>1663561.52</v>
      </c>
      <c r="C13" s="47">
        <f t="shared" ref="C13:G14" si="2">+B13*1.03</f>
        <v>1713468.3656000001</v>
      </c>
      <c r="D13" s="47">
        <f t="shared" si="2"/>
        <v>1764872.4165680001</v>
      </c>
      <c r="E13" s="47">
        <f t="shared" si="2"/>
        <v>1817818.5890650402</v>
      </c>
      <c r="F13" s="47">
        <f t="shared" si="2"/>
        <v>1872353.1467369916</v>
      </c>
      <c r="G13" s="47">
        <f t="shared" si="2"/>
        <v>1928523.7411391013</v>
      </c>
    </row>
    <row r="14" spans="1:7">
      <c r="A14" s="45" t="s">
        <v>204</v>
      </c>
      <c r="B14" s="47">
        <v>7050000</v>
      </c>
      <c r="C14" s="47">
        <f t="shared" si="2"/>
        <v>7261500</v>
      </c>
      <c r="D14" s="47">
        <f t="shared" si="2"/>
        <v>7479345</v>
      </c>
      <c r="E14" s="47">
        <f t="shared" si="2"/>
        <v>7703725.3500000006</v>
      </c>
      <c r="F14" s="47">
        <f t="shared" si="2"/>
        <v>7934837.1105000004</v>
      </c>
      <c r="G14" s="47">
        <f t="shared" si="2"/>
        <v>8172882.2238150006</v>
      </c>
    </row>
    <row r="15" spans="1:7">
      <c r="A15" s="45" t="s">
        <v>205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7">
      <c r="A16" s="45" t="s">
        <v>206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>
      <c r="A17" s="45" t="s">
        <v>207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</row>
    <row r="18" spans="1:7">
      <c r="A18" s="37"/>
      <c r="B18" s="8"/>
      <c r="C18" s="8"/>
      <c r="D18" s="8"/>
      <c r="E18" s="8"/>
      <c r="F18" s="8"/>
      <c r="G18" s="8"/>
    </row>
    <row r="19" spans="1:7">
      <c r="A19" s="51" t="s">
        <v>208</v>
      </c>
      <c r="B19" s="39">
        <f t="shared" ref="B19:G19" si="3">SUM(B20:B28)</f>
        <v>0</v>
      </c>
      <c r="C19" s="39">
        <f t="shared" si="3"/>
        <v>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39">
        <f t="shared" si="3"/>
        <v>0</v>
      </c>
    </row>
    <row r="20" spans="1:7">
      <c r="A20" s="45" t="s">
        <v>199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>
      <c r="A21" s="45" t="s">
        <v>200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>
      <c r="A22" s="45" t="s">
        <v>201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>
      <c r="A23" s="45" t="s">
        <v>202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>
      <c r="A24" s="45" t="s">
        <v>203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>
      <c r="A25" s="45" t="s">
        <v>204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>
      <c r="A26" s="45" t="s">
        <v>205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>
      <c r="A27" s="45" t="s">
        <v>209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>
      <c r="A28" s="45" t="s">
        <v>207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>
      <c r="A29" s="8"/>
      <c r="B29" s="8"/>
      <c r="C29" s="8"/>
      <c r="D29" s="8"/>
      <c r="E29" s="8"/>
      <c r="F29" s="8"/>
      <c r="G29" s="8"/>
    </row>
    <row r="30" spans="1:7">
      <c r="A30" s="51" t="s">
        <v>210</v>
      </c>
      <c r="B30" s="53">
        <f t="shared" ref="B30:G30" si="4">B8+B19</f>
        <v>53485135.230000004</v>
      </c>
      <c r="C30" s="53">
        <f t="shared" si="4"/>
        <v>55089689.286899999</v>
      </c>
      <c r="D30" s="53">
        <f t="shared" si="4"/>
        <v>56742379.965507008</v>
      </c>
      <c r="E30" s="53">
        <f t="shared" si="4"/>
        <v>58444651.364472218</v>
      </c>
      <c r="F30" s="53">
        <f t="shared" si="4"/>
        <v>60197990.905406393</v>
      </c>
      <c r="G30" s="53">
        <f t="shared" si="4"/>
        <v>62003930.632568575</v>
      </c>
    </row>
    <row r="31" spans="1:7">
      <c r="A31" s="56"/>
      <c r="B31" s="56"/>
      <c r="C31" s="56"/>
      <c r="D31" s="56"/>
      <c r="E31" s="56"/>
      <c r="F31" s="56"/>
      <c r="G31" s="56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9C7993EC-D7DD-40A1-AC02-9022F616FD12}"/>
    <dataValidation allowBlank="1" showInputMessage="1" showErrorMessage="1" prompt="Año 2 (d)" sqref="D6:D7" xr:uid="{69D0564C-8A64-4969-B4B6-E5068DF13580}"/>
    <dataValidation allowBlank="1" showInputMessage="1" showErrorMessage="1" prompt="Año 3 (d)" sqref="E6:E7" xr:uid="{6EBE8431-17AF-47ED-BAE5-E016EF7FEF1F}"/>
    <dataValidation allowBlank="1" showInputMessage="1" showErrorMessage="1" prompt="Año 4 (d)" sqref="F6:F7" xr:uid="{294C40EA-5B99-42BB-A226-32263A91866C}"/>
    <dataValidation allowBlank="1" showInputMessage="1" showErrorMessage="1" prompt="Año 5 (d)" sqref="G6:G7" xr:uid="{F583C93B-8D85-45D2-98F4-363965BD857F}"/>
    <dataValidation type="decimal" allowBlank="1" showInputMessage="1" showErrorMessage="1" sqref="B8:G30" xr:uid="{066B3F21-6B13-410D-A211-49DB8EC26079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1403F-C23F-4F75-91B3-D66713B4C6F6}">
  <dimension ref="A1:G40"/>
  <sheetViews>
    <sheetView workbookViewId="0">
      <selection activeCell="A3" sqref="A3:G3"/>
    </sheetView>
  </sheetViews>
  <sheetFormatPr baseColWidth="10" defaultRowHeight="14.4"/>
  <cols>
    <col min="1" max="1" width="74.6640625" bestFit="1" customWidth="1"/>
    <col min="2" max="4" width="14.109375" bestFit="1" customWidth="1"/>
    <col min="5" max="5" width="13.88671875" customWidth="1"/>
    <col min="6" max="6" width="16.6640625" bestFit="1" customWidth="1"/>
    <col min="7" max="7" width="14.109375" bestFit="1" customWidth="1"/>
  </cols>
  <sheetData>
    <row r="1" spans="1:7" ht="21">
      <c r="A1" s="140" t="s">
        <v>211</v>
      </c>
      <c r="B1" s="140"/>
      <c r="C1" s="140"/>
      <c r="D1" s="140"/>
      <c r="E1" s="140"/>
      <c r="F1" s="140"/>
      <c r="G1" s="140"/>
    </row>
    <row r="2" spans="1:7">
      <c r="A2" s="133" t="s">
        <v>164</v>
      </c>
      <c r="B2" s="134"/>
      <c r="C2" s="134"/>
      <c r="D2" s="134"/>
      <c r="E2" s="134"/>
      <c r="F2" s="134"/>
      <c r="G2" s="135"/>
    </row>
    <row r="3" spans="1:7">
      <c r="A3" s="123" t="s">
        <v>212</v>
      </c>
      <c r="B3" s="136"/>
      <c r="C3" s="136"/>
      <c r="D3" s="136"/>
      <c r="E3" s="136"/>
      <c r="F3" s="136"/>
      <c r="G3" s="125"/>
    </row>
    <row r="4" spans="1:7">
      <c r="A4" s="129" t="s">
        <v>2</v>
      </c>
      <c r="B4" s="130"/>
      <c r="C4" s="130"/>
      <c r="D4" s="130"/>
      <c r="E4" s="130"/>
      <c r="F4" s="130"/>
      <c r="G4" s="131"/>
    </row>
    <row r="5" spans="1:7">
      <c r="A5" s="155" t="s">
        <v>167</v>
      </c>
      <c r="B5" s="156" t="str">
        <f>ANIO4R</f>
        <v>2016 ¹ (c)</v>
      </c>
      <c r="C5" s="156" t="str">
        <f>ANIO3R</f>
        <v>2017 ¹ (c)</v>
      </c>
      <c r="D5" s="156" t="str">
        <f>ANIO2R</f>
        <v>2018 ¹ (c)</v>
      </c>
      <c r="E5" s="156" t="str">
        <f>ANIO1R</f>
        <v>2019 ¹ (c)</v>
      </c>
      <c r="F5" s="156">
        <v>2020</v>
      </c>
      <c r="G5" s="41">
        <v>2021</v>
      </c>
    </row>
    <row r="6" spans="1:7" ht="45">
      <c r="A6" s="138"/>
      <c r="B6" s="157"/>
      <c r="C6" s="157"/>
      <c r="D6" s="157"/>
      <c r="E6" s="157"/>
      <c r="F6" s="157"/>
      <c r="G6" s="42" t="s">
        <v>213</v>
      </c>
    </row>
    <row r="7" spans="1:7">
      <c r="A7" s="43" t="s">
        <v>214</v>
      </c>
      <c r="B7" s="44">
        <f t="shared" ref="B7:E7" si="0">SUM(B8:B19)</f>
        <v>39509608.07</v>
      </c>
      <c r="C7" s="44">
        <f t="shared" si="0"/>
        <v>41710466.850000001</v>
      </c>
      <c r="D7" s="44">
        <f t="shared" si="0"/>
        <v>44583012.719999999</v>
      </c>
      <c r="E7" s="44">
        <f t="shared" si="0"/>
        <v>41612413.689999998</v>
      </c>
      <c r="F7" s="44">
        <f>SUM(F8:F19)</f>
        <v>55907062.590000004</v>
      </c>
      <c r="G7" s="44">
        <f>SUM(G8:G19)</f>
        <v>49840809.530000001</v>
      </c>
    </row>
    <row r="8" spans="1:7">
      <c r="A8" s="45" t="s">
        <v>215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</row>
    <row r="9" spans="1:7">
      <c r="A9" s="45" t="s">
        <v>216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</row>
    <row r="10" spans="1:7">
      <c r="A10" s="45" t="s">
        <v>217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>
      <c r="A11" s="45" t="s">
        <v>218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>
      <c r="A12" s="45" t="s">
        <v>219</v>
      </c>
      <c r="B12" s="57">
        <v>182761.19</v>
      </c>
      <c r="C12" s="57">
        <v>266382.53999999998</v>
      </c>
      <c r="D12" s="57">
        <v>280048.59999999998</v>
      </c>
      <c r="E12" s="57">
        <v>133478.26999999999</v>
      </c>
      <c r="F12" s="57">
        <v>697670.67</v>
      </c>
      <c r="G12" s="57">
        <v>698099.1</v>
      </c>
    </row>
    <row r="13" spans="1:7">
      <c r="A13" s="45" t="s">
        <v>220</v>
      </c>
      <c r="B13" s="40">
        <v>0</v>
      </c>
      <c r="C13" s="40">
        <v>0</v>
      </c>
      <c r="D13" s="57">
        <v>842858.27</v>
      </c>
      <c r="E13" s="57">
        <v>1546158.48</v>
      </c>
      <c r="F13" s="40">
        <v>0</v>
      </c>
      <c r="G13" s="40">
        <v>0</v>
      </c>
    </row>
    <row r="14" spans="1:7">
      <c r="A14" s="45" t="s">
        <v>221</v>
      </c>
      <c r="B14" s="57">
        <v>39326846.880000003</v>
      </c>
      <c r="C14" s="57">
        <v>37953887.350000001</v>
      </c>
      <c r="D14" s="57">
        <v>43460105.850000001</v>
      </c>
      <c r="E14" s="57">
        <v>39174640.82</v>
      </c>
      <c r="F14" s="57">
        <v>55069391.920000002</v>
      </c>
      <c r="G14" s="57">
        <v>49002710.43</v>
      </c>
    </row>
    <row r="15" spans="1:7">
      <c r="A15" s="45" t="s">
        <v>222</v>
      </c>
      <c r="B15" s="40">
        <v>0</v>
      </c>
      <c r="C15" s="57">
        <v>3490196.96</v>
      </c>
      <c r="D15" s="40">
        <v>0</v>
      </c>
      <c r="E15" s="57">
        <v>758136.12</v>
      </c>
      <c r="F15" s="57">
        <v>140000</v>
      </c>
      <c r="G15" s="57">
        <v>140000</v>
      </c>
    </row>
    <row r="16" spans="1:7">
      <c r="A16" s="45" t="s">
        <v>223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>
      <c r="A17" s="45" t="s">
        <v>224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>
      <c r="A18" s="45" t="s">
        <v>225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>
      <c r="A19" s="45" t="s">
        <v>226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>
      <c r="A20" s="8"/>
      <c r="B20" s="8"/>
      <c r="C20" s="8"/>
      <c r="D20" s="8"/>
      <c r="E20" s="8"/>
      <c r="F20" s="8"/>
      <c r="G20" s="8"/>
    </row>
    <row r="21" spans="1:7">
      <c r="A21" s="51" t="s">
        <v>227</v>
      </c>
      <c r="B21" s="39">
        <f t="shared" ref="B21:E21" si="1">SUM(B22:B26)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>SUM(F22:F26)</f>
        <v>0</v>
      </c>
      <c r="G21" s="39">
        <f>SUM(G22:G26)</f>
        <v>0</v>
      </c>
    </row>
    <row r="22" spans="1:7">
      <c r="A22" s="45" t="s">
        <v>228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>
      <c r="A23" s="45" t="s">
        <v>229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>
      <c r="A24" s="45" t="s">
        <v>230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>
      <c r="A25" s="45" t="s">
        <v>231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>
      <c r="A26" s="45" t="s">
        <v>232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>
      <c r="A27" s="8"/>
      <c r="B27" s="8"/>
      <c r="C27" s="8"/>
      <c r="D27" s="8"/>
      <c r="E27" s="8"/>
      <c r="F27" s="8"/>
      <c r="G27" s="8"/>
    </row>
    <row r="28" spans="1:7">
      <c r="A28" s="51" t="s">
        <v>233</v>
      </c>
      <c r="B28" s="53">
        <f t="shared" ref="B28:E28" si="2">B29</f>
        <v>3191219.07</v>
      </c>
      <c r="C28" s="53">
        <f t="shared" si="2"/>
        <v>12430500.27</v>
      </c>
      <c r="D28" s="53">
        <f t="shared" si="2"/>
        <v>14630977.5</v>
      </c>
      <c r="E28" s="53">
        <f t="shared" si="2"/>
        <v>20134997.210000001</v>
      </c>
      <c r="F28" s="53">
        <f>F29</f>
        <v>9338886.1500000004</v>
      </c>
      <c r="G28" s="53">
        <f>G29</f>
        <v>7527356.7599999998</v>
      </c>
    </row>
    <row r="29" spans="1:7">
      <c r="A29" s="45" t="s">
        <v>189</v>
      </c>
      <c r="B29" s="58">
        <v>3191219.07</v>
      </c>
      <c r="C29" s="58">
        <v>12430500.27</v>
      </c>
      <c r="D29" s="58">
        <v>14630977.5</v>
      </c>
      <c r="E29" s="57">
        <v>20134997.210000001</v>
      </c>
      <c r="F29" s="57">
        <v>9338886.1500000004</v>
      </c>
      <c r="G29" s="57">
        <v>7527356.7599999998</v>
      </c>
    </row>
    <row r="30" spans="1:7">
      <c r="A30" s="8"/>
      <c r="B30" s="59"/>
      <c r="C30" s="59"/>
      <c r="D30" s="59"/>
      <c r="E30" s="59"/>
      <c r="F30" s="8"/>
      <c r="G30" s="8"/>
    </row>
    <row r="31" spans="1:7">
      <c r="A31" s="51" t="s">
        <v>234</v>
      </c>
      <c r="B31" s="53">
        <f t="shared" ref="B31:E31" si="3">B7+B21+B28</f>
        <v>42700827.140000001</v>
      </c>
      <c r="C31" s="53">
        <f t="shared" si="3"/>
        <v>54140967.120000005</v>
      </c>
      <c r="D31" s="53">
        <f t="shared" si="3"/>
        <v>59213990.219999999</v>
      </c>
      <c r="E31" s="53">
        <f t="shared" si="3"/>
        <v>61747410.899999999</v>
      </c>
      <c r="F31" s="53">
        <f>F7+F21+F28</f>
        <v>65245948.740000002</v>
      </c>
      <c r="G31" s="53">
        <f>G7+G21+G28</f>
        <v>57368166.289999999</v>
      </c>
    </row>
    <row r="32" spans="1:7">
      <c r="A32" s="8"/>
      <c r="B32" s="8"/>
      <c r="C32" s="8"/>
      <c r="D32" s="8"/>
      <c r="E32" s="8"/>
      <c r="F32" s="8"/>
      <c r="G32" s="8"/>
    </row>
    <row r="33" spans="1:7">
      <c r="A33" s="51" t="s">
        <v>191</v>
      </c>
      <c r="B33" s="8"/>
      <c r="C33" s="8"/>
      <c r="D33" s="8"/>
      <c r="E33" s="8"/>
      <c r="F33" s="8"/>
      <c r="G33" s="8"/>
    </row>
    <row r="34" spans="1:7" ht="28.8">
      <c r="A34" s="55" t="s">
        <v>192</v>
      </c>
      <c r="B34" s="40"/>
      <c r="C34" s="40"/>
      <c r="D34" s="40"/>
      <c r="E34" s="40"/>
      <c r="F34" s="40"/>
      <c r="G34" s="40"/>
    </row>
    <row r="35" spans="1:7" ht="28.8">
      <c r="A35" s="55" t="s">
        <v>235</v>
      </c>
      <c r="B35" s="40"/>
      <c r="C35" s="40"/>
      <c r="D35" s="40"/>
      <c r="E35" s="40"/>
      <c r="F35" s="40"/>
      <c r="G35" s="40"/>
    </row>
    <row r="36" spans="1:7">
      <c r="A36" s="51" t="s">
        <v>236</v>
      </c>
      <c r="B36" s="39">
        <f t="shared" ref="B36:E36" si="4">B34+B35</f>
        <v>0</v>
      </c>
      <c r="C36" s="39">
        <f t="shared" si="4"/>
        <v>0</v>
      </c>
      <c r="D36" s="39">
        <f t="shared" si="4"/>
        <v>0</v>
      </c>
      <c r="E36" s="39">
        <f t="shared" si="4"/>
        <v>0</v>
      </c>
      <c r="F36" s="39">
        <f>F34+F35</f>
        <v>0</v>
      </c>
      <c r="G36" s="39">
        <f>G34+G35</f>
        <v>0</v>
      </c>
    </row>
    <row r="37" spans="1:7">
      <c r="A37" s="56"/>
      <c r="B37" s="56"/>
      <c r="C37" s="56"/>
      <c r="D37" s="56"/>
      <c r="E37" s="56"/>
      <c r="F37" s="56"/>
      <c r="G37" s="56"/>
    </row>
    <row r="38" spans="1:7">
      <c r="A38" s="1"/>
    </row>
    <row r="39" spans="1:7">
      <c r="A39" s="154" t="s">
        <v>237</v>
      </c>
      <c r="B39" s="154"/>
      <c r="C39" s="154"/>
      <c r="D39" s="154"/>
      <c r="E39" s="154"/>
      <c r="F39" s="154"/>
      <c r="G39" s="154"/>
    </row>
    <row r="40" spans="1:7">
      <c r="A40" s="154" t="s">
        <v>238</v>
      </c>
      <c r="B40" s="154"/>
      <c r="C40" s="154"/>
      <c r="D40" s="154"/>
      <c r="E40" s="154"/>
      <c r="F40" s="154"/>
      <c r="G40" s="154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5">
    <dataValidation allowBlank="1" showInputMessage="1" showErrorMessage="1" prompt="Año 1 (c)" sqref="E5:F6" xr:uid="{32D1AD9C-93C3-4BB6-B971-21036BF3CE67}"/>
    <dataValidation allowBlank="1" showInputMessage="1" showErrorMessage="1" prompt="Año 2 (c)" sqref="D5:D6" xr:uid="{FB70D310-E1A6-4803-AAA5-B5C6FB1F4760}"/>
    <dataValidation allowBlank="1" showInputMessage="1" showErrorMessage="1" prompt="Año 3 (c)" sqref="C5:C6" xr:uid="{1699BAF8-C02B-40FE-A169-F4B86EDFD0A3}"/>
    <dataValidation allowBlank="1" showInputMessage="1" showErrorMessage="1" prompt="Año 4 (c)" sqref="B5:B6" xr:uid="{739E421C-D39B-4D19-AF1F-833B6FA77D9E}"/>
    <dataValidation type="decimal" allowBlank="1" showInputMessage="1" showErrorMessage="1" sqref="B7:G36" xr:uid="{87842029-32FD-4D56-83FE-A242B65BAC4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0398-3390-4CEA-B561-4A8AACF6FA65}">
  <dimension ref="A1:G33"/>
  <sheetViews>
    <sheetView topLeftCell="A11" workbookViewId="0">
      <selection activeCell="G10" sqref="G10"/>
    </sheetView>
  </sheetViews>
  <sheetFormatPr baseColWidth="10" defaultRowHeight="14.4"/>
  <cols>
    <col min="1" max="1" width="69.44140625" customWidth="1"/>
    <col min="2" max="7" width="20.6640625" customWidth="1"/>
  </cols>
  <sheetData>
    <row r="1" spans="1:7" ht="21">
      <c r="A1" s="140" t="s">
        <v>239</v>
      </c>
      <c r="B1" s="140"/>
      <c r="C1" s="140"/>
      <c r="D1" s="140"/>
      <c r="E1" s="140"/>
      <c r="F1" s="140"/>
      <c r="G1" s="140"/>
    </row>
    <row r="2" spans="1:7">
      <c r="A2" s="133" t="s">
        <v>164</v>
      </c>
      <c r="B2" s="134"/>
      <c r="C2" s="134"/>
      <c r="D2" s="134"/>
      <c r="E2" s="134"/>
      <c r="F2" s="134"/>
      <c r="G2" s="135"/>
    </row>
    <row r="3" spans="1:7">
      <c r="A3" s="123" t="s">
        <v>240</v>
      </c>
      <c r="B3" s="136"/>
      <c r="C3" s="136"/>
      <c r="D3" s="136"/>
      <c r="E3" s="136"/>
      <c r="F3" s="136"/>
      <c r="G3" s="125"/>
    </row>
    <row r="4" spans="1:7">
      <c r="A4" s="129" t="s">
        <v>2</v>
      </c>
      <c r="B4" s="130"/>
      <c r="C4" s="130"/>
      <c r="D4" s="130"/>
      <c r="E4" s="130"/>
      <c r="F4" s="130"/>
      <c r="G4" s="131"/>
    </row>
    <row r="5" spans="1:7">
      <c r="A5" s="158" t="s">
        <v>197</v>
      </c>
      <c r="B5" s="156" t="str">
        <f>ANIO4R</f>
        <v>2016 ¹ (c)</v>
      </c>
      <c r="C5" s="156" t="str">
        <f>ANIO3R</f>
        <v>2017 ¹ (c)</v>
      </c>
      <c r="D5" s="156" t="str">
        <f>ANIO2R</f>
        <v>2018 ¹ (c)</v>
      </c>
      <c r="E5" s="156" t="str">
        <f>ANIO1R</f>
        <v>2019 ¹ (c)</v>
      </c>
      <c r="F5" s="156">
        <f>ANIO_INFORME</f>
        <v>2020</v>
      </c>
      <c r="G5" s="41">
        <v>2021</v>
      </c>
    </row>
    <row r="6" spans="1:7" ht="30.6">
      <c r="A6" s="159"/>
      <c r="B6" s="157"/>
      <c r="C6" s="157"/>
      <c r="D6" s="157"/>
      <c r="E6" s="157"/>
      <c r="F6" s="157"/>
      <c r="G6" s="42" t="s">
        <v>241</v>
      </c>
    </row>
    <row r="7" spans="1:7">
      <c r="A7" s="43" t="s">
        <v>242</v>
      </c>
      <c r="B7" s="44">
        <f t="shared" ref="B7:G7" si="0">SUM(B8:B16)</f>
        <v>29441025.429999996</v>
      </c>
      <c r="C7" s="44">
        <f t="shared" si="0"/>
        <v>36630556.239999995</v>
      </c>
      <c r="D7" s="44">
        <f t="shared" si="0"/>
        <v>43202251.079999998</v>
      </c>
      <c r="E7" s="44">
        <f t="shared" si="0"/>
        <v>48907610.400000006</v>
      </c>
      <c r="F7" s="44">
        <f t="shared" si="0"/>
        <v>65245948.739999995</v>
      </c>
      <c r="G7" s="44">
        <f t="shared" si="0"/>
        <v>55126865.380000003</v>
      </c>
    </row>
    <row r="8" spans="1:7">
      <c r="A8" s="60" t="s">
        <v>199</v>
      </c>
      <c r="B8" s="61">
        <v>11168334.939999999</v>
      </c>
      <c r="C8" s="62">
        <v>11087644.1</v>
      </c>
      <c r="D8" s="62">
        <v>13476962.879999999</v>
      </c>
      <c r="E8" s="63">
        <v>17790839.59</v>
      </c>
      <c r="F8" s="64">
        <v>28522036.010000002</v>
      </c>
      <c r="G8" s="64">
        <v>23711628.890000001</v>
      </c>
    </row>
    <row r="9" spans="1:7">
      <c r="A9" s="45" t="s">
        <v>200</v>
      </c>
      <c r="B9" s="65">
        <v>2687516.81</v>
      </c>
      <c r="C9" s="63">
        <v>3546150.2899999996</v>
      </c>
      <c r="D9" s="63">
        <v>4003317.59</v>
      </c>
      <c r="E9" s="63">
        <v>3982195.8</v>
      </c>
      <c r="F9" s="63">
        <v>6144626.0899999999</v>
      </c>
      <c r="G9" s="63">
        <v>5319693.87</v>
      </c>
    </row>
    <row r="10" spans="1:7">
      <c r="A10" s="45" t="s">
        <v>201</v>
      </c>
      <c r="B10" s="65">
        <v>8209655.1499999994</v>
      </c>
      <c r="C10" s="63">
        <v>8938567.9799999986</v>
      </c>
      <c r="D10" s="63">
        <v>12053533.430000002</v>
      </c>
      <c r="E10" s="63">
        <v>15712932.890000001</v>
      </c>
      <c r="F10" s="63">
        <v>16385266.220000001</v>
      </c>
      <c r="G10" s="63">
        <v>14968379.859999999</v>
      </c>
    </row>
    <row r="11" spans="1:7">
      <c r="A11" s="45" t="s">
        <v>202</v>
      </c>
      <c r="B11" s="65">
        <v>4862295.45</v>
      </c>
      <c r="C11" s="66">
        <v>0</v>
      </c>
      <c r="D11" s="47">
        <v>0</v>
      </c>
      <c r="E11" s="47">
        <v>0</v>
      </c>
      <c r="F11" s="47">
        <v>34023.050000000003</v>
      </c>
      <c r="G11" s="47">
        <v>26509.15</v>
      </c>
    </row>
    <row r="12" spans="1:7">
      <c r="A12" s="45" t="s">
        <v>203</v>
      </c>
      <c r="B12" s="65">
        <v>529991.42999999993</v>
      </c>
      <c r="C12" s="63">
        <v>11038154.48</v>
      </c>
      <c r="D12" s="63">
        <v>6702635.4100000001</v>
      </c>
      <c r="E12" s="63">
        <v>5056785.84</v>
      </c>
      <c r="F12" s="63">
        <v>2085507.87</v>
      </c>
      <c r="G12" s="63">
        <v>1734344.3</v>
      </c>
    </row>
    <row r="13" spans="1:7">
      <c r="A13" s="45" t="s">
        <v>204</v>
      </c>
      <c r="B13" s="65">
        <v>1983231.65</v>
      </c>
      <c r="C13" s="63">
        <v>2020039.39</v>
      </c>
      <c r="D13" s="63">
        <v>6965801.7699999996</v>
      </c>
      <c r="E13" s="63">
        <v>6364856.2800000003</v>
      </c>
      <c r="F13" s="63">
        <v>12074489.5</v>
      </c>
      <c r="G13" s="63">
        <v>9366309.3100000005</v>
      </c>
    </row>
    <row r="14" spans="1:7">
      <c r="A14" s="45" t="s">
        <v>205</v>
      </c>
      <c r="B14" s="40">
        <v>0</v>
      </c>
      <c r="C14" s="67">
        <v>0</v>
      </c>
      <c r="D14" s="47">
        <v>0</v>
      </c>
      <c r="E14" s="47">
        <v>0</v>
      </c>
      <c r="F14" s="40">
        <v>0</v>
      </c>
      <c r="G14" s="40">
        <v>0</v>
      </c>
    </row>
    <row r="15" spans="1:7">
      <c r="A15" s="45" t="s">
        <v>206</v>
      </c>
      <c r="B15" s="40">
        <v>0</v>
      </c>
      <c r="C15" s="67">
        <v>0</v>
      </c>
      <c r="D15" s="47">
        <v>0</v>
      </c>
      <c r="E15" s="47">
        <v>0</v>
      </c>
      <c r="F15" s="40">
        <v>0</v>
      </c>
      <c r="G15" s="40">
        <v>0</v>
      </c>
    </row>
    <row r="16" spans="1:7">
      <c r="A16" s="45" t="s">
        <v>207</v>
      </c>
      <c r="B16" s="40">
        <v>0</v>
      </c>
      <c r="C16" s="67">
        <v>0</v>
      </c>
      <c r="D16" s="47">
        <v>0</v>
      </c>
      <c r="E16" s="47">
        <v>0</v>
      </c>
      <c r="F16" s="40">
        <v>0</v>
      </c>
      <c r="G16" s="40">
        <v>0</v>
      </c>
    </row>
    <row r="17" spans="1:7">
      <c r="A17" s="8"/>
      <c r="B17" s="8"/>
      <c r="C17" s="68"/>
      <c r="D17" s="59"/>
      <c r="E17" s="59"/>
      <c r="F17" s="8"/>
      <c r="G17" s="8"/>
    </row>
    <row r="18" spans="1:7">
      <c r="A18" s="51" t="s">
        <v>243</v>
      </c>
      <c r="B18" s="39">
        <f t="shared" ref="B18:G18" si="1">SUM(B19:B27)</f>
        <v>0</v>
      </c>
      <c r="C18" s="69">
        <f t="shared" si="1"/>
        <v>0</v>
      </c>
      <c r="D18" s="39">
        <f t="shared" si="1"/>
        <v>0</v>
      </c>
      <c r="E18" s="39">
        <f t="shared" si="1"/>
        <v>0</v>
      </c>
      <c r="F18" s="39">
        <f t="shared" si="1"/>
        <v>0</v>
      </c>
      <c r="G18" s="39">
        <f t="shared" si="1"/>
        <v>0</v>
      </c>
    </row>
    <row r="19" spans="1:7">
      <c r="A19" s="45" t="s">
        <v>199</v>
      </c>
      <c r="B19" s="40">
        <v>0</v>
      </c>
      <c r="C19" s="67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>
      <c r="A20" s="45" t="s">
        <v>200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>
      <c r="A21" s="45" t="s">
        <v>201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>
      <c r="A22" s="45" t="s">
        <v>202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>
      <c r="A23" s="45" t="s">
        <v>203</v>
      </c>
      <c r="B23" s="40">
        <v>0</v>
      </c>
      <c r="C23" s="40">
        <v>0</v>
      </c>
      <c r="D23" s="40">
        <v>0</v>
      </c>
      <c r="E23" s="40">
        <v>0</v>
      </c>
      <c r="F23" s="47">
        <v>0</v>
      </c>
      <c r="G23" s="47">
        <v>0</v>
      </c>
    </row>
    <row r="24" spans="1:7">
      <c r="A24" s="45" t="s">
        <v>204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>
      <c r="A25" s="45" t="s">
        <v>205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>
      <c r="A26" s="45" t="s">
        <v>209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>
      <c r="A27" s="45" t="s">
        <v>207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>
      <c r="A28" s="8"/>
      <c r="B28" s="8"/>
      <c r="C28" s="8"/>
      <c r="D28" s="8"/>
      <c r="E28" s="8"/>
      <c r="F28" s="8"/>
      <c r="G28" s="8"/>
    </row>
    <row r="29" spans="1:7">
      <c r="A29" s="51" t="s">
        <v>244</v>
      </c>
      <c r="B29" s="47">
        <f t="shared" ref="B29:G29" si="2">B7+B18</f>
        <v>29441025.429999996</v>
      </c>
      <c r="C29" s="47">
        <f t="shared" si="2"/>
        <v>36630556.239999995</v>
      </c>
      <c r="D29" s="47">
        <f t="shared" si="2"/>
        <v>43202251.079999998</v>
      </c>
      <c r="E29" s="47">
        <f t="shared" si="2"/>
        <v>48907610.400000006</v>
      </c>
      <c r="F29" s="47">
        <f t="shared" si="2"/>
        <v>65245948.739999995</v>
      </c>
      <c r="G29" s="47">
        <f t="shared" si="2"/>
        <v>55126865.380000003</v>
      </c>
    </row>
    <row r="30" spans="1:7">
      <c r="A30" s="56"/>
      <c r="B30" s="56"/>
      <c r="C30" s="56"/>
      <c r="D30" s="56"/>
      <c r="E30" s="56"/>
      <c r="F30" s="56"/>
      <c r="G30" s="56"/>
    </row>
    <row r="31" spans="1:7">
      <c r="A31" s="1"/>
    </row>
    <row r="32" spans="1:7">
      <c r="A32" s="154" t="s">
        <v>245</v>
      </c>
      <c r="B32" s="154"/>
      <c r="C32" s="154"/>
      <c r="D32" s="154"/>
      <c r="E32" s="154"/>
      <c r="F32" s="154"/>
      <c r="G32" s="154"/>
    </row>
    <row r="33" spans="1:7">
      <c r="A33" s="154" t="s">
        <v>246</v>
      </c>
      <c r="B33" s="154"/>
      <c r="C33" s="154"/>
      <c r="D33" s="154"/>
      <c r="E33" s="154"/>
      <c r="F33" s="154"/>
      <c r="G33" s="154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5">
    <dataValidation allowBlank="1" showInputMessage="1" showErrorMessage="1" prompt="Año 1 (c)" sqref="E5:F6" xr:uid="{D19E8F50-4539-4C55-B78A-F480CC2B89F4}"/>
    <dataValidation allowBlank="1" showInputMessage="1" showErrorMessage="1" prompt="Año 2 (c)" sqref="D5:D6" xr:uid="{41D85BC6-4F36-42C6-94E0-0A931A8781A6}"/>
    <dataValidation allowBlank="1" showInputMessage="1" showErrorMessage="1" prompt="Año 3 (c)" sqref="C5:C6" xr:uid="{936D8861-549D-44AC-9DA5-66DD0CA56E8C}"/>
    <dataValidation allowBlank="1" showInputMessage="1" showErrorMessage="1" prompt="Año 4 (c)" sqref="B5:B6" xr:uid="{C04A54E2-5D34-496B-9E2A-8E6E64E1EC0E}"/>
    <dataValidation type="decimal" allowBlank="1" showInputMessage="1" showErrorMessage="1" sqref="B7:G29" xr:uid="{F37CEE8B-EC75-405D-BA9F-15EF04DD1691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4F39-3B93-4E46-9131-72F772E87E23}">
  <dimension ref="A1:F67"/>
  <sheetViews>
    <sheetView workbookViewId="0">
      <selection activeCell="D17" sqref="D17"/>
    </sheetView>
  </sheetViews>
  <sheetFormatPr baseColWidth="10" defaultRowHeight="14.4"/>
  <cols>
    <col min="1" max="1" width="46.109375" customWidth="1"/>
    <col min="2" max="2" width="16" customWidth="1"/>
    <col min="6" max="6" width="16.6640625" customWidth="1"/>
  </cols>
  <sheetData>
    <row r="1" spans="1:6" ht="21">
      <c r="A1" s="160" t="s">
        <v>247</v>
      </c>
      <c r="B1" s="160"/>
      <c r="C1" s="160"/>
      <c r="D1" s="160"/>
      <c r="E1" s="160"/>
      <c r="F1" s="160"/>
    </row>
    <row r="2" spans="1:6">
      <c r="A2" s="133" t="str">
        <f>ENTE_PUBLICO</f>
        <v>COMITÉ MUNICIPAL DE AGUA POTABLE Y ALCANTARILLADO DE APASEO EL GRANDE,GTO, Gobierno del Estado de Guanajuato</v>
      </c>
      <c r="B2" s="134"/>
      <c r="C2" s="134"/>
      <c r="D2" s="134"/>
      <c r="E2" s="134"/>
      <c r="F2" s="135"/>
    </row>
    <row r="3" spans="1:6">
      <c r="A3" s="129" t="s">
        <v>248</v>
      </c>
      <c r="B3" s="130"/>
      <c r="C3" s="130"/>
      <c r="D3" s="130"/>
      <c r="E3" s="130"/>
      <c r="F3" s="131"/>
    </row>
    <row r="4" spans="1:6" ht="28.8">
      <c r="A4" s="70"/>
      <c r="B4" s="70" t="s">
        <v>249</v>
      </c>
      <c r="C4" s="70" t="s">
        <v>250</v>
      </c>
      <c r="D4" s="70" t="s">
        <v>251</v>
      </c>
      <c r="E4" s="70" t="s">
        <v>252</v>
      </c>
      <c r="F4" s="70" t="s">
        <v>253</v>
      </c>
    </row>
    <row r="5" spans="1:6">
      <c r="A5" s="71" t="s">
        <v>254</v>
      </c>
      <c r="B5" s="37"/>
      <c r="C5" s="37"/>
      <c r="D5" s="37"/>
      <c r="E5" s="37"/>
      <c r="F5" s="37"/>
    </row>
    <row r="6" spans="1:6" ht="28.8">
      <c r="A6" s="72" t="s">
        <v>255</v>
      </c>
      <c r="B6" s="40"/>
      <c r="C6" s="40"/>
      <c r="D6" s="40"/>
      <c r="E6" s="40"/>
      <c r="F6" s="40"/>
    </row>
    <row r="7" spans="1:6" ht="28.8">
      <c r="A7" s="72" t="s">
        <v>256</v>
      </c>
      <c r="B7" s="40"/>
      <c r="C7" s="40"/>
      <c r="D7" s="40"/>
      <c r="E7" s="40"/>
      <c r="F7" s="40"/>
    </row>
    <row r="8" spans="1:6">
      <c r="A8" s="55"/>
      <c r="B8" s="8"/>
      <c r="C8" s="8"/>
      <c r="D8" s="8"/>
      <c r="E8" s="8"/>
      <c r="F8" s="8"/>
    </row>
    <row r="9" spans="1:6">
      <c r="A9" s="71" t="s">
        <v>257</v>
      </c>
      <c r="B9" s="8"/>
      <c r="C9" s="8"/>
      <c r="D9" s="8"/>
      <c r="E9" s="8"/>
      <c r="F9" s="8"/>
    </row>
    <row r="10" spans="1:6">
      <c r="A10" s="72" t="s">
        <v>258</v>
      </c>
      <c r="B10" s="40"/>
      <c r="C10" s="40"/>
      <c r="D10" s="40"/>
      <c r="E10" s="40"/>
      <c r="F10" s="40"/>
    </row>
    <row r="11" spans="1:6">
      <c r="A11" s="73" t="s">
        <v>259</v>
      </c>
      <c r="B11" s="40"/>
      <c r="C11" s="40"/>
      <c r="D11" s="40"/>
      <c r="E11" s="40"/>
      <c r="F11" s="40"/>
    </row>
    <row r="12" spans="1:6">
      <c r="A12" s="73" t="s">
        <v>260</v>
      </c>
      <c r="B12" s="40"/>
      <c r="C12" s="40"/>
      <c r="D12" s="40"/>
      <c r="E12" s="40"/>
      <c r="F12" s="40"/>
    </row>
    <row r="13" spans="1:6">
      <c r="A13" s="73" t="s">
        <v>261</v>
      </c>
      <c r="B13" s="40"/>
      <c r="C13" s="40"/>
      <c r="D13" s="40"/>
      <c r="E13" s="40"/>
      <c r="F13" s="40"/>
    </row>
    <row r="14" spans="1:6">
      <c r="A14" s="72" t="s">
        <v>262</v>
      </c>
      <c r="B14" s="40"/>
      <c r="C14" s="40"/>
      <c r="D14" s="40"/>
      <c r="E14" s="40"/>
      <c r="F14" s="40"/>
    </row>
    <row r="15" spans="1:6">
      <c r="A15" s="73" t="s">
        <v>259</v>
      </c>
      <c r="B15" s="40"/>
      <c r="C15" s="40"/>
      <c r="D15" s="40"/>
      <c r="E15" s="40"/>
      <c r="F15" s="40"/>
    </row>
    <row r="16" spans="1:6">
      <c r="A16" s="73" t="s">
        <v>260</v>
      </c>
      <c r="B16" s="40"/>
      <c r="C16" s="40"/>
      <c r="D16" s="40"/>
      <c r="E16" s="40"/>
      <c r="F16" s="40"/>
    </row>
    <row r="17" spans="1:6">
      <c r="A17" s="73" t="s">
        <v>261</v>
      </c>
      <c r="B17" s="40"/>
      <c r="C17" s="40"/>
      <c r="D17" s="40"/>
      <c r="E17" s="40"/>
      <c r="F17" s="40"/>
    </row>
    <row r="18" spans="1:6">
      <c r="A18" s="72" t="s">
        <v>263</v>
      </c>
      <c r="B18" s="74"/>
      <c r="C18" s="40"/>
      <c r="D18" s="40"/>
      <c r="E18" s="40"/>
      <c r="F18" s="40"/>
    </row>
    <row r="19" spans="1:6" ht="28.8">
      <c r="A19" s="72" t="s">
        <v>264</v>
      </c>
      <c r="B19" s="40"/>
      <c r="C19" s="40"/>
      <c r="D19" s="40"/>
      <c r="E19" s="40"/>
      <c r="F19" s="40"/>
    </row>
    <row r="20" spans="1:6" ht="28.8">
      <c r="A20" s="72" t="s">
        <v>265</v>
      </c>
      <c r="B20" s="75"/>
      <c r="C20" s="75"/>
      <c r="D20" s="75"/>
      <c r="E20" s="75"/>
      <c r="F20" s="75"/>
    </row>
    <row r="21" spans="1:6" ht="28.8">
      <c r="A21" s="72" t="s">
        <v>266</v>
      </c>
      <c r="B21" s="75"/>
      <c r="C21" s="75"/>
      <c r="D21" s="75"/>
      <c r="E21" s="75"/>
      <c r="F21" s="75"/>
    </row>
    <row r="22" spans="1:6" ht="28.8">
      <c r="A22" s="72" t="s">
        <v>267</v>
      </c>
      <c r="B22" s="75"/>
      <c r="C22" s="75"/>
      <c r="D22" s="75"/>
      <c r="E22" s="75"/>
      <c r="F22" s="75"/>
    </row>
    <row r="23" spans="1:6" ht="28.8">
      <c r="A23" s="72" t="s">
        <v>268</v>
      </c>
      <c r="B23" s="75"/>
      <c r="C23" s="75"/>
      <c r="D23" s="75"/>
      <c r="E23" s="75"/>
      <c r="F23" s="75"/>
    </row>
    <row r="24" spans="1:6">
      <c r="A24" s="72" t="s">
        <v>269</v>
      </c>
      <c r="B24" s="76"/>
      <c r="C24" s="40"/>
      <c r="D24" s="40"/>
      <c r="E24" s="40"/>
      <c r="F24" s="40"/>
    </row>
    <row r="25" spans="1:6">
      <c r="A25" s="72" t="s">
        <v>270</v>
      </c>
      <c r="B25" s="76"/>
      <c r="C25" s="40"/>
      <c r="D25" s="40"/>
      <c r="E25" s="40"/>
      <c r="F25" s="40"/>
    </row>
    <row r="26" spans="1:6">
      <c r="A26" s="55"/>
      <c r="B26" s="8"/>
      <c r="C26" s="8"/>
      <c r="D26" s="8"/>
      <c r="E26" s="8"/>
      <c r="F26" s="8"/>
    </row>
    <row r="27" spans="1:6">
      <c r="A27" s="71" t="s">
        <v>271</v>
      </c>
      <c r="B27" s="8"/>
      <c r="C27" s="8"/>
      <c r="D27" s="8"/>
      <c r="E27" s="8"/>
      <c r="F27" s="8"/>
    </row>
    <row r="28" spans="1:6">
      <c r="A28" s="72" t="s">
        <v>272</v>
      </c>
      <c r="B28" s="40"/>
      <c r="C28" s="40"/>
      <c r="D28" s="40"/>
      <c r="E28" s="40"/>
      <c r="F28" s="40"/>
    </row>
    <row r="29" spans="1:6">
      <c r="A29" s="55"/>
      <c r="B29" s="8"/>
      <c r="C29" s="8"/>
      <c r="D29" s="8"/>
      <c r="E29" s="8"/>
      <c r="F29" s="8"/>
    </row>
    <row r="30" spans="1:6">
      <c r="A30" s="71" t="s">
        <v>273</v>
      </c>
      <c r="B30" s="8"/>
      <c r="C30" s="8"/>
      <c r="D30" s="8"/>
      <c r="E30" s="8"/>
      <c r="F30" s="8"/>
    </row>
    <row r="31" spans="1:6">
      <c r="A31" s="72" t="s">
        <v>258</v>
      </c>
      <c r="B31" s="40"/>
      <c r="C31" s="40"/>
      <c r="D31" s="40"/>
      <c r="E31" s="40"/>
      <c r="F31" s="40"/>
    </row>
    <row r="32" spans="1:6">
      <c r="A32" s="72" t="s">
        <v>262</v>
      </c>
      <c r="B32" s="40"/>
      <c r="C32" s="40"/>
      <c r="D32" s="40"/>
      <c r="E32" s="40"/>
      <c r="F32" s="40"/>
    </row>
    <row r="33" spans="1:6">
      <c r="A33" s="72" t="s">
        <v>274</v>
      </c>
      <c r="B33" s="40"/>
      <c r="C33" s="40"/>
      <c r="D33" s="40"/>
      <c r="E33" s="40"/>
      <c r="F33" s="40"/>
    </row>
    <row r="34" spans="1:6">
      <c r="A34" s="55"/>
      <c r="B34" s="8"/>
      <c r="C34" s="8"/>
      <c r="D34" s="8"/>
      <c r="E34" s="8"/>
      <c r="F34" s="8"/>
    </row>
    <row r="35" spans="1:6">
      <c r="A35" s="71" t="s">
        <v>275</v>
      </c>
      <c r="B35" s="8"/>
      <c r="C35" s="8"/>
      <c r="D35" s="8"/>
      <c r="E35" s="8"/>
      <c r="F35" s="8"/>
    </row>
    <row r="36" spans="1:6">
      <c r="A36" s="72" t="s">
        <v>276</v>
      </c>
      <c r="B36" s="40"/>
      <c r="C36" s="40"/>
      <c r="D36" s="40"/>
      <c r="E36" s="40"/>
      <c r="F36" s="40"/>
    </row>
    <row r="37" spans="1:6">
      <c r="A37" s="72" t="s">
        <v>277</v>
      </c>
      <c r="B37" s="40"/>
      <c r="C37" s="40"/>
      <c r="D37" s="40"/>
      <c r="E37" s="40"/>
      <c r="F37" s="40"/>
    </row>
    <row r="38" spans="1:6">
      <c r="A38" s="72" t="s">
        <v>278</v>
      </c>
      <c r="B38" s="76"/>
      <c r="C38" s="40"/>
      <c r="D38" s="40"/>
      <c r="E38" s="40"/>
      <c r="F38" s="40"/>
    </row>
    <row r="39" spans="1:6">
      <c r="A39" s="55"/>
      <c r="B39" s="8"/>
      <c r="C39" s="8"/>
      <c r="D39" s="8"/>
      <c r="E39" s="8"/>
      <c r="F39" s="8"/>
    </row>
    <row r="40" spans="1:6">
      <c r="A40" s="71" t="s">
        <v>279</v>
      </c>
      <c r="B40" s="40"/>
      <c r="C40" s="40"/>
      <c r="D40" s="40"/>
      <c r="E40" s="40"/>
      <c r="F40" s="40"/>
    </row>
    <row r="41" spans="1:6">
      <c r="A41" s="55"/>
      <c r="B41" s="8"/>
      <c r="C41" s="8"/>
      <c r="D41" s="8"/>
      <c r="E41" s="8"/>
      <c r="F41" s="8"/>
    </row>
    <row r="42" spans="1:6">
      <c r="A42" s="71" t="s">
        <v>280</v>
      </c>
      <c r="B42" s="8"/>
      <c r="C42" s="8"/>
      <c r="D42" s="8"/>
      <c r="E42" s="8"/>
      <c r="F42" s="8"/>
    </row>
    <row r="43" spans="1:6">
      <c r="A43" s="72" t="s">
        <v>281</v>
      </c>
      <c r="B43" s="40"/>
      <c r="C43" s="40"/>
      <c r="D43" s="40"/>
      <c r="E43" s="40"/>
      <c r="F43" s="40"/>
    </row>
    <row r="44" spans="1:6">
      <c r="A44" s="72" t="s">
        <v>282</v>
      </c>
      <c r="B44" s="40"/>
      <c r="C44" s="40"/>
      <c r="D44" s="40"/>
      <c r="E44" s="40"/>
      <c r="F44" s="40"/>
    </row>
    <row r="45" spans="1:6">
      <c r="A45" s="72" t="s">
        <v>283</v>
      </c>
      <c r="B45" s="40"/>
      <c r="C45" s="40"/>
      <c r="D45" s="40"/>
      <c r="E45" s="40"/>
      <c r="F45" s="40"/>
    </row>
    <row r="46" spans="1:6">
      <c r="A46" s="55"/>
      <c r="B46" s="8"/>
      <c r="C46" s="8"/>
      <c r="D46" s="8"/>
      <c r="E46" s="8"/>
      <c r="F46" s="8"/>
    </row>
    <row r="47" spans="1:6" ht="28.8">
      <c r="A47" s="71" t="s">
        <v>284</v>
      </c>
      <c r="B47" s="8"/>
      <c r="C47" s="8"/>
      <c r="D47" s="8"/>
      <c r="E47" s="8"/>
      <c r="F47" s="8"/>
    </row>
    <row r="48" spans="1:6">
      <c r="A48" s="72" t="s">
        <v>282</v>
      </c>
      <c r="B48" s="75"/>
      <c r="C48" s="75"/>
      <c r="D48" s="75"/>
      <c r="E48" s="75"/>
      <c r="F48" s="75"/>
    </row>
    <row r="49" spans="1:6">
      <c r="A49" s="72" t="s">
        <v>283</v>
      </c>
      <c r="B49" s="75"/>
      <c r="C49" s="75"/>
      <c r="D49" s="75"/>
      <c r="E49" s="75"/>
      <c r="F49" s="75"/>
    </row>
    <row r="50" spans="1:6">
      <c r="A50" s="55"/>
      <c r="B50" s="8"/>
      <c r="C50" s="8"/>
      <c r="D50" s="8"/>
      <c r="E50" s="8"/>
      <c r="F50" s="8"/>
    </row>
    <row r="51" spans="1:6">
      <c r="A51" s="71" t="s">
        <v>285</v>
      </c>
      <c r="B51" s="8"/>
      <c r="C51" s="8"/>
      <c r="D51" s="8"/>
      <c r="E51" s="8"/>
      <c r="F51" s="8"/>
    </row>
    <row r="52" spans="1:6">
      <c r="A52" s="72" t="s">
        <v>282</v>
      </c>
      <c r="B52" s="40"/>
      <c r="C52" s="40"/>
      <c r="D52" s="40"/>
      <c r="E52" s="40"/>
      <c r="F52" s="40"/>
    </row>
    <row r="53" spans="1:6">
      <c r="A53" s="72" t="s">
        <v>283</v>
      </c>
      <c r="B53" s="40"/>
      <c r="C53" s="40"/>
      <c r="D53" s="40"/>
      <c r="E53" s="40"/>
      <c r="F53" s="40"/>
    </row>
    <row r="54" spans="1:6">
      <c r="A54" s="72" t="s">
        <v>286</v>
      </c>
      <c r="B54" s="40"/>
      <c r="C54" s="40"/>
      <c r="D54" s="40"/>
      <c r="E54" s="40"/>
      <c r="F54" s="40"/>
    </row>
    <row r="55" spans="1:6">
      <c r="A55" s="55"/>
      <c r="B55" s="8"/>
      <c r="C55" s="8"/>
      <c r="D55" s="8"/>
      <c r="E55" s="8"/>
      <c r="F55" s="8"/>
    </row>
    <row r="56" spans="1:6">
      <c r="A56" s="71" t="s">
        <v>287</v>
      </c>
      <c r="B56" s="8"/>
      <c r="C56" s="8"/>
      <c r="D56" s="8"/>
      <c r="E56" s="8"/>
      <c r="F56" s="8"/>
    </row>
    <row r="57" spans="1:6">
      <c r="A57" s="72" t="s">
        <v>282</v>
      </c>
      <c r="B57" s="40"/>
      <c r="C57" s="40"/>
      <c r="D57" s="40"/>
      <c r="E57" s="40"/>
      <c r="F57" s="40"/>
    </row>
    <row r="58" spans="1:6">
      <c r="A58" s="72" t="s">
        <v>283</v>
      </c>
      <c r="B58" s="40"/>
      <c r="C58" s="40"/>
      <c r="D58" s="40"/>
      <c r="E58" s="40"/>
      <c r="F58" s="40"/>
    </row>
    <row r="59" spans="1:6">
      <c r="A59" s="55"/>
      <c r="B59" s="8"/>
      <c r="C59" s="8"/>
      <c r="D59" s="8"/>
      <c r="E59" s="8"/>
      <c r="F59" s="8"/>
    </row>
    <row r="60" spans="1:6">
      <c r="A60" s="71" t="s">
        <v>288</v>
      </c>
      <c r="B60" s="8"/>
      <c r="C60" s="8"/>
      <c r="D60" s="8"/>
      <c r="E60" s="8"/>
      <c r="F60" s="8"/>
    </row>
    <row r="61" spans="1:6">
      <c r="A61" s="72" t="s">
        <v>289</v>
      </c>
      <c r="B61" s="40"/>
      <c r="C61" s="40"/>
      <c r="D61" s="40"/>
      <c r="E61" s="40"/>
      <c r="F61" s="40"/>
    </row>
    <row r="62" spans="1:6">
      <c r="A62" s="72" t="s">
        <v>290</v>
      </c>
      <c r="B62" s="76"/>
      <c r="C62" s="40"/>
      <c r="D62" s="40"/>
      <c r="E62" s="40"/>
      <c r="F62" s="40"/>
    </row>
    <row r="63" spans="1:6">
      <c r="A63" s="55"/>
      <c r="B63" s="8"/>
      <c r="C63" s="8"/>
      <c r="D63" s="8"/>
      <c r="E63" s="8"/>
      <c r="F63" s="8"/>
    </row>
    <row r="64" spans="1:6">
      <c r="A64" s="71" t="s">
        <v>291</v>
      </c>
      <c r="B64" s="8"/>
      <c r="C64" s="8"/>
      <c r="D64" s="8"/>
      <c r="E64" s="8"/>
      <c r="F64" s="8"/>
    </row>
    <row r="65" spans="1:6">
      <c r="A65" s="72" t="s">
        <v>292</v>
      </c>
      <c r="B65" s="40"/>
      <c r="C65" s="40"/>
      <c r="D65" s="40"/>
      <c r="E65" s="40"/>
      <c r="F65" s="40"/>
    </row>
    <row r="66" spans="1:6">
      <c r="A66" s="72" t="s">
        <v>293</v>
      </c>
      <c r="B66" s="40"/>
      <c r="C66" s="40"/>
      <c r="D66" s="40"/>
      <c r="E66" s="40"/>
      <c r="F66" s="40"/>
    </row>
    <row r="67" spans="1:6">
      <c r="A67" s="77"/>
      <c r="B67" s="56"/>
      <c r="C67" s="56"/>
      <c r="D67" s="56"/>
      <c r="E67" s="56"/>
      <c r="F67" s="56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14:F14 B10:F10" xr:uid="{AF746B33-C3DF-4A1F-BE94-F74DE685F01A}">
      <formula1>0</formula1>
      <formula2>200</formula2>
    </dataValidation>
    <dataValidation type="decimal" allowBlank="1" showInputMessage="1" showErrorMessage="1" prompt="El porcentaje (%) de crecimiento esperado de los activos del plan." sqref="B23:F23" xr:uid="{16B43A17-1047-4141-8424-892A9E052BEE}">
      <formula1>0</formula1>
      <formula2>100</formula2>
    </dataValidation>
    <dataValidation type="whole" allowBlank="1" showInputMessage="1" showErrorMessage="1" prompt="El año en que se elaboró el estudio actuarial más reciente." sqref="B65:F65" xr:uid="{84074E0B-F504-4BBA-9EFB-A05C2185F034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EAD82004-D7F6-477B-9FF3-10D276A2AA4A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C77B9812-9E28-4458-83F8-A1CE2124F89E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9CAFD3B3-DF35-4A91-8133-792E9E516C46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AE600F0D-D3AC-4D57-8E94-DBDCF02C93E8}">
      <formula1>0</formula1>
      <formula2>199</formula2>
    </dataValidation>
    <dataValidation type="decimal" allowBlank="1" showInputMessage="1" showErrorMessage="1" prompt="La esperanza de vida (en años) de los afiliados al plan. " sqref="B25:F25" xr:uid="{508902A6-5AB6-440E-AD1B-FDEB4887DE65}">
      <formula1>0</formula1>
      <formula2>199</formula2>
    </dataValidation>
    <dataValidation type="whole" allowBlank="1" showInputMessage="1" showErrorMessage="1" prompt="El año en que el plan se encuentre en descapitalización." sqref="B61:F61" xr:uid="{A0842225-3514-4760-AE76-CC9924F8890C}">
      <formula1>1900</formula1>
      <formula2>2099</formula2>
    </dataValidation>
    <dataValidation allowBlank="1" showInputMessage="1" showErrorMessage="1" prompt="La empresa o institución que elaboró el estudio actuarial más reciente." sqref="B66:F66" xr:uid="{B5E20A3F-2B16-4946-8EDA-8BCA1A51D4F1}"/>
    <dataValidation allowBlank="1" showInputMessage="1" showErrorMessage="1" prompt="Definir si el tipo de sistema corresponde a una prestación laboral o es un fondo general para trabajadores del estado o municipio." sqref="B6:F6" xr:uid="{A177FE22-8DE2-47F3-9E61-2361A361B398}"/>
    <dataValidation allowBlank="1" showInputMessage="1" showErrorMessage="1" prompt="Definir si el tipo de sistema es un plan de beneficio definido, de contribución definida o mixto." sqref="B7:F7" xr:uid="{B932B594-3580-4D7C-BA3A-2922E2D8D930}"/>
    <dataValidation type="whole" allowBlank="1" showInputMessage="1" showErrorMessage="1" sqref="B11:F13 B15:F17" xr:uid="{7EB6A4F5-FE2F-4B62-8A8E-5CE9133A6323}">
      <formula1>0</formula1>
      <formula2>199</formula2>
    </dataValidation>
    <dataValidation type="decimal" allowBlank="1" showInputMessage="1" showErrorMessage="1" sqref="B52:F54 B57:F58 B62:F62 B43:F45 B36:F38 B31:F33 B28:F28" xr:uid="{CECE42C9-A67D-42A9-B0CC-39802DBEAB90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9743A-A8C9-42F5-96DD-EDBF160B7C3C}">
  <dimension ref="A1:I47"/>
  <sheetViews>
    <sheetView workbookViewId="0">
      <selection activeCell="C14" sqref="C14"/>
    </sheetView>
  </sheetViews>
  <sheetFormatPr baseColWidth="10" defaultRowHeight="14.4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>
      <c r="A1" s="132" t="s">
        <v>124</v>
      </c>
      <c r="B1" s="132"/>
      <c r="C1" s="132"/>
      <c r="D1" s="132"/>
      <c r="E1" s="132"/>
      <c r="F1" s="132"/>
      <c r="G1" s="132"/>
      <c r="H1" s="132"/>
      <c r="I1" s="181"/>
    </row>
    <row r="2" spans="1:9">
      <c r="A2" s="120" t="s">
        <v>122</v>
      </c>
      <c r="B2" s="121"/>
      <c r="C2" s="121"/>
      <c r="D2" s="121"/>
      <c r="E2" s="121"/>
      <c r="F2" s="121"/>
      <c r="G2" s="121"/>
      <c r="H2" s="122"/>
      <c r="I2" s="168"/>
    </row>
    <row r="3" spans="1:9">
      <c r="A3" s="123" t="s">
        <v>125</v>
      </c>
      <c r="B3" s="124"/>
      <c r="C3" s="124"/>
      <c r="D3" s="124"/>
      <c r="E3" s="124"/>
      <c r="F3" s="124"/>
      <c r="G3" s="124"/>
      <c r="H3" s="125"/>
      <c r="I3" s="168"/>
    </row>
    <row r="4" spans="1:9">
      <c r="A4" s="126" t="s">
        <v>756</v>
      </c>
      <c r="B4" s="127"/>
      <c r="C4" s="127"/>
      <c r="D4" s="127"/>
      <c r="E4" s="127"/>
      <c r="F4" s="127"/>
      <c r="G4" s="127"/>
      <c r="H4" s="128"/>
      <c r="I4" s="168"/>
    </row>
    <row r="5" spans="1:9">
      <c r="A5" s="129" t="s">
        <v>2</v>
      </c>
      <c r="B5" s="130"/>
      <c r="C5" s="130"/>
      <c r="D5" s="130"/>
      <c r="E5" s="130"/>
      <c r="F5" s="130"/>
      <c r="G5" s="130"/>
      <c r="H5" s="131"/>
      <c r="I5" s="168"/>
    </row>
    <row r="6" spans="1:9" ht="43.2">
      <c r="A6" s="182" t="s">
        <v>126</v>
      </c>
      <c r="B6" s="183" t="s">
        <v>757</v>
      </c>
      <c r="C6" s="182" t="s">
        <v>127</v>
      </c>
      <c r="D6" s="182" t="s">
        <v>128</v>
      </c>
      <c r="E6" s="182" t="s">
        <v>129</v>
      </c>
      <c r="F6" s="182" t="s">
        <v>130</v>
      </c>
      <c r="G6" s="182" t="s">
        <v>131</v>
      </c>
      <c r="H6" s="175" t="s">
        <v>132</v>
      </c>
      <c r="I6" s="169"/>
    </row>
    <row r="7" spans="1:9">
      <c r="A7" s="172"/>
      <c r="B7" s="172"/>
      <c r="C7" s="172"/>
      <c r="D7" s="172"/>
      <c r="E7" s="172"/>
      <c r="F7" s="172"/>
      <c r="G7" s="172"/>
      <c r="H7" s="172"/>
      <c r="I7" s="169"/>
    </row>
    <row r="8" spans="1:9">
      <c r="A8" s="184" t="s">
        <v>133</v>
      </c>
      <c r="B8" s="189">
        <v>0</v>
      </c>
      <c r="C8" s="189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  <c r="I8" s="168"/>
    </row>
    <row r="9" spans="1:9">
      <c r="A9" s="185" t="s">
        <v>134</v>
      </c>
      <c r="B9" s="190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68"/>
    </row>
    <row r="10" spans="1:9">
      <c r="A10" s="186" t="s">
        <v>135</v>
      </c>
      <c r="B10" s="190"/>
      <c r="C10" s="190"/>
      <c r="D10" s="196">
        <v>0</v>
      </c>
      <c r="E10" s="190"/>
      <c r="F10" s="196">
        <v>0</v>
      </c>
      <c r="G10" s="196">
        <v>0</v>
      </c>
      <c r="H10" s="190"/>
      <c r="I10" s="168"/>
    </row>
    <row r="11" spans="1:9">
      <c r="A11" s="186" t="s">
        <v>136</v>
      </c>
      <c r="B11" s="190"/>
      <c r="C11" s="190"/>
      <c r="D11" s="190"/>
      <c r="E11" s="190"/>
      <c r="F11" s="190">
        <v>0</v>
      </c>
      <c r="G11" s="190"/>
      <c r="H11" s="190"/>
      <c r="I11" s="168"/>
    </row>
    <row r="12" spans="1:9">
      <c r="A12" s="186" t="s">
        <v>137</v>
      </c>
      <c r="B12" s="190"/>
      <c r="C12" s="190"/>
      <c r="D12" s="190"/>
      <c r="E12" s="190"/>
      <c r="F12" s="190">
        <v>0</v>
      </c>
      <c r="G12" s="190"/>
      <c r="H12" s="190"/>
      <c r="I12" s="168"/>
    </row>
    <row r="13" spans="1:9">
      <c r="A13" s="185" t="s">
        <v>138</v>
      </c>
      <c r="B13" s="190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68"/>
    </row>
    <row r="14" spans="1:9">
      <c r="A14" s="186" t="s">
        <v>139</v>
      </c>
      <c r="B14" s="196">
        <v>0</v>
      </c>
      <c r="C14" s="196">
        <v>0</v>
      </c>
      <c r="D14" s="190"/>
      <c r="E14" s="190"/>
      <c r="F14" s="190">
        <v>0</v>
      </c>
      <c r="G14" s="190"/>
      <c r="H14" s="190"/>
      <c r="I14" s="168"/>
    </row>
    <row r="15" spans="1:9">
      <c r="A15" s="186" t="s">
        <v>140</v>
      </c>
      <c r="B15" s="196">
        <v>0</v>
      </c>
      <c r="C15" s="196">
        <v>0</v>
      </c>
      <c r="D15" s="190"/>
      <c r="E15" s="190"/>
      <c r="F15" s="190">
        <v>0</v>
      </c>
      <c r="G15" s="190"/>
      <c r="H15" s="190"/>
      <c r="I15" s="168"/>
    </row>
    <row r="16" spans="1:9">
      <c r="A16" s="186" t="s">
        <v>141</v>
      </c>
      <c r="B16" s="196">
        <v>0</v>
      </c>
      <c r="C16" s="196">
        <v>0</v>
      </c>
      <c r="D16" s="190"/>
      <c r="E16" s="190"/>
      <c r="F16" s="190">
        <v>0</v>
      </c>
      <c r="G16" s="190"/>
      <c r="H16" s="190"/>
      <c r="I16" s="168"/>
    </row>
    <row r="17" spans="1:8">
      <c r="A17" s="176"/>
      <c r="B17" s="191"/>
      <c r="C17" s="191"/>
      <c r="D17" s="191"/>
      <c r="E17" s="191"/>
      <c r="F17" s="191"/>
      <c r="G17" s="191"/>
      <c r="H17" s="191"/>
    </row>
    <row r="18" spans="1:8">
      <c r="A18" s="184" t="s">
        <v>142</v>
      </c>
      <c r="B18" s="189"/>
      <c r="C18" s="192"/>
      <c r="D18" s="192"/>
      <c r="E18" s="192"/>
      <c r="F18" s="189">
        <v>0</v>
      </c>
      <c r="G18" s="192"/>
      <c r="H18" s="192"/>
    </row>
    <row r="19" spans="1:8">
      <c r="A19" s="180"/>
      <c r="B19" s="193"/>
      <c r="C19" s="193"/>
      <c r="D19" s="193"/>
      <c r="E19" s="193"/>
      <c r="F19" s="193"/>
      <c r="G19" s="193"/>
      <c r="H19" s="193"/>
    </row>
    <row r="20" spans="1:8">
      <c r="A20" s="184" t="s">
        <v>143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</row>
    <row r="21" spans="1:8">
      <c r="A21" s="176"/>
      <c r="B21" s="194"/>
      <c r="C21" s="194"/>
      <c r="D21" s="194"/>
      <c r="E21" s="194"/>
      <c r="F21" s="194"/>
      <c r="G21" s="194"/>
      <c r="H21" s="194"/>
    </row>
    <row r="22" spans="1:8" ht="16.2">
      <c r="A22" s="184" t="s">
        <v>144</v>
      </c>
      <c r="B22" s="189">
        <v>0</v>
      </c>
      <c r="C22" s="189">
        <v>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</row>
    <row r="23" spans="1:8">
      <c r="A23" s="187" t="s">
        <v>145</v>
      </c>
      <c r="B23" s="190"/>
      <c r="C23" s="190"/>
      <c r="D23" s="190"/>
      <c r="E23" s="190"/>
      <c r="F23" s="190">
        <v>0</v>
      </c>
      <c r="G23" s="190"/>
      <c r="H23" s="190"/>
    </row>
    <row r="24" spans="1:8">
      <c r="A24" s="187" t="s">
        <v>146</v>
      </c>
      <c r="B24" s="190"/>
      <c r="C24" s="190"/>
      <c r="D24" s="190"/>
      <c r="E24" s="190"/>
      <c r="F24" s="190">
        <v>0</v>
      </c>
      <c r="G24" s="190"/>
      <c r="H24" s="190"/>
    </row>
    <row r="25" spans="1:8">
      <c r="A25" s="187" t="s">
        <v>147</v>
      </c>
      <c r="B25" s="190"/>
      <c r="C25" s="190"/>
      <c r="D25" s="190"/>
      <c r="E25" s="190"/>
      <c r="F25" s="190">
        <v>0</v>
      </c>
      <c r="G25" s="190"/>
      <c r="H25" s="190"/>
    </row>
    <row r="26" spans="1:8">
      <c r="A26" s="179" t="s">
        <v>148</v>
      </c>
      <c r="B26" s="194"/>
      <c r="C26" s="194"/>
      <c r="D26" s="194"/>
      <c r="E26" s="194"/>
      <c r="F26" s="194"/>
      <c r="G26" s="194"/>
      <c r="H26" s="194"/>
    </row>
    <row r="27" spans="1:8" ht="16.2">
      <c r="A27" s="184" t="s">
        <v>149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</row>
    <row r="28" spans="1:8">
      <c r="A28" s="187" t="s">
        <v>150</v>
      </c>
      <c r="B28" s="190"/>
      <c r="C28" s="190"/>
      <c r="D28" s="190"/>
      <c r="E28" s="190"/>
      <c r="F28" s="190">
        <v>0</v>
      </c>
      <c r="G28" s="190"/>
      <c r="H28" s="190"/>
    </row>
    <row r="29" spans="1:8">
      <c r="A29" s="187" t="s">
        <v>151</v>
      </c>
      <c r="B29" s="190"/>
      <c r="C29" s="190"/>
      <c r="D29" s="190"/>
      <c r="E29" s="190"/>
      <c r="F29" s="190">
        <v>0</v>
      </c>
      <c r="G29" s="190"/>
      <c r="H29" s="190"/>
    </row>
    <row r="30" spans="1:8">
      <c r="A30" s="187" t="s">
        <v>152</v>
      </c>
      <c r="B30" s="190"/>
      <c r="C30" s="190"/>
      <c r="D30" s="190"/>
      <c r="E30" s="190"/>
      <c r="F30" s="190">
        <v>0</v>
      </c>
      <c r="G30" s="190"/>
      <c r="H30" s="190"/>
    </row>
    <row r="31" spans="1:8">
      <c r="A31" s="188" t="s">
        <v>148</v>
      </c>
      <c r="B31" s="195"/>
      <c r="C31" s="195"/>
      <c r="D31" s="195"/>
      <c r="E31" s="195"/>
      <c r="F31" s="195"/>
      <c r="G31" s="195"/>
      <c r="H31" s="195"/>
    </row>
    <row r="32" spans="1:8">
      <c r="A32" s="181"/>
      <c r="B32" s="168"/>
      <c r="C32" s="168"/>
      <c r="D32" s="168"/>
      <c r="E32" s="168"/>
      <c r="F32" s="168"/>
      <c r="G32" s="168"/>
      <c r="H32" s="168"/>
    </row>
    <row r="33" spans="1:8" ht="14.4" customHeight="1">
      <c r="A33" s="167" t="s">
        <v>153</v>
      </c>
      <c r="B33" s="167"/>
      <c r="C33" s="167"/>
      <c r="D33" s="167"/>
      <c r="E33" s="167"/>
      <c r="F33" s="167"/>
      <c r="G33" s="167"/>
      <c r="H33" s="167"/>
    </row>
    <row r="34" spans="1:8" ht="14.4" customHeight="1">
      <c r="A34" s="167"/>
      <c r="B34" s="167"/>
      <c r="C34" s="167"/>
      <c r="D34" s="167"/>
      <c r="E34" s="167"/>
      <c r="F34" s="167"/>
      <c r="G34" s="167"/>
      <c r="H34" s="167"/>
    </row>
    <row r="35" spans="1:8" ht="14.4" customHeight="1">
      <c r="A35" s="167"/>
      <c r="B35" s="167"/>
      <c r="C35" s="167"/>
      <c r="D35" s="167"/>
      <c r="E35" s="167"/>
      <c r="F35" s="167"/>
      <c r="G35" s="167"/>
      <c r="H35" s="167"/>
    </row>
    <row r="36" spans="1:8" ht="14.4" customHeight="1">
      <c r="A36" s="167"/>
      <c r="B36" s="167"/>
      <c r="C36" s="167"/>
      <c r="D36" s="167"/>
      <c r="E36" s="167"/>
      <c r="F36" s="167"/>
      <c r="G36" s="167"/>
      <c r="H36" s="167"/>
    </row>
    <row r="37" spans="1:8" ht="14.4" customHeight="1">
      <c r="A37" s="167"/>
      <c r="B37" s="167"/>
      <c r="C37" s="167"/>
      <c r="D37" s="167"/>
      <c r="E37" s="167"/>
      <c r="F37" s="167"/>
      <c r="G37" s="167"/>
      <c r="H37" s="167"/>
    </row>
    <row r="38" spans="1:8">
      <c r="A38" s="181"/>
      <c r="B38" s="168"/>
      <c r="C38" s="168"/>
      <c r="D38" s="168"/>
      <c r="E38" s="168"/>
      <c r="F38" s="168"/>
      <c r="G38" s="168"/>
      <c r="H38" s="168"/>
    </row>
    <row r="39" spans="1:8" ht="28.8">
      <c r="A39" s="182" t="s">
        <v>154</v>
      </c>
      <c r="B39" s="182" t="s">
        <v>155</v>
      </c>
      <c r="C39" s="182" t="s">
        <v>156</v>
      </c>
      <c r="D39" s="182" t="s">
        <v>157</v>
      </c>
      <c r="E39" s="182" t="s">
        <v>158</v>
      </c>
      <c r="F39" s="175" t="s">
        <v>159</v>
      </c>
      <c r="G39" s="168"/>
      <c r="H39" s="168"/>
    </row>
    <row r="40" spans="1:8">
      <c r="A40" s="180"/>
      <c r="B40" s="170"/>
      <c r="C40" s="170"/>
      <c r="D40" s="170"/>
      <c r="E40" s="170"/>
      <c r="F40" s="170"/>
      <c r="G40" s="168"/>
      <c r="H40" s="168"/>
    </row>
    <row r="41" spans="1:8">
      <c r="A41" s="184" t="s">
        <v>160</v>
      </c>
      <c r="B41" s="178">
        <v>0</v>
      </c>
      <c r="C41" s="178">
        <v>0</v>
      </c>
      <c r="D41" s="178">
        <v>0</v>
      </c>
      <c r="E41" s="178">
        <v>0</v>
      </c>
      <c r="F41" s="178">
        <v>0</v>
      </c>
      <c r="G41" s="168"/>
      <c r="H41" s="168"/>
    </row>
    <row r="42" spans="1:8">
      <c r="A42" s="187" t="s">
        <v>161</v>
      </c>
      <c r="B42" s="177"/>
      <c r="C42" s="177"/>
      <c r="D42" s="177"/>
      <c r="E42" s="177"/>
      <c r="F42" s="177"/>
      <c r="G42" s="174"/>
      <c r="H42" s="174"/>
    </row>
    <row r="43" spans="1:8">
      <c r="A43" s="187" t="s">
        <v>162</v>
      </c>
      <c r="B43" s="177"/>
      <c r="C43" s="177"/>
      <c r="D43" s="177"/>
      <c r="E43" s="177"/>
      <c r="F43" s="177"/>
      <c r="G43" s="174"/>
      <c r="H43" s="174"/>
    </row>
    <row r="44" spans="1:8">
      <c r="A44" s="187" t="s">
        <v>163</v>
      </c>
      <c r="B44" s="177"/>
      <c r="C44" s="177"/>
      <c r="D44" s="177"/>
      <c r="E44" s="177"/>
      <c r="F44" s="177"/>
      <c r="G44" s="174"/>
      <c r="H44" s="174"/>
    </row>
    <row r="45" spans="1:8">
      <c r="A45" s="173" t="s">
        <v>148</v>
      </c>
      <c r="B45" s="171"/>
      <c r="C45" s="171"/>
      <c r="D45" s="171"/>
      <c r="E45" s="171"/>
      <c r="F45" s="171"/>
      <c r="G45" s="168"/>
      <c r="H45" s="168"/>
    </row>
    <row r="46" spans="1:8">
      <c r="A46" s="168"/>
      <c r="B46" s="168"/>
      <c r="C46" s="168"/>
      <c r="D46" s="168"/>
      <c r="E46" s="168"/>
      <c r="F46" s="168"/>
      <c r="G46" s="168"/>
      <c r="H46" s="168"/>
    </row>
    <row r="47" spans="1:8">
      <c r="A47" s="168"/>
      <c r="B47" s="168"/>
      <c r="C47" s="168"/>
      <c r="D47" s="168"/>
      <c r="E47" s="168"/>
      <c r="F47" s="168"/>
      <c r="G47" s="168"/>
      <c r="H47" s="16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CD628-0F88-4B3C-B50E-4BC06D3FE588}">
  <dimension ref="A1:L21"/>
  <sheetViews>
    <sheetView workbookViewId="0">
      <selection activeCell="C12" sqref="C12"/>
    </sheetView>
  </sheetViews>
  <sheetFormatPr baseColWidth="10" defaultRowHeight="14.4"/>
  <cols>
    <col min="1" max="1" width="57" customWidth="1"/>
    <col min="2" max="11" width="21.6640625" customWidth="1"/>
  </cols>
  <sheetData>
    <row r="1" spans="1:12" ht="21">
      <c r="A1" s="119" t="s">
        <v>636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208"/>
    </row>
    <row r="2" spans="1:12">
      <c r="A2" s="120" t="s">
        <v>122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98"/>
    </row>
    <row r="3" spans="1:12">
      <c r="A3" s="123" t="s">
        <v>637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98"/>
    </row>
    <row r="4" spans="1:12">
      <c r="A4" s="126" t="s">
        <v>297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98"/>
    </row>
    <row r="5" spans="1:12">
      <c r="A5" s="123" t="s">
        <v>2</v>
      </c>
      <c r="B5" s="124"/>
      <c r="C5" s="124"/>
      <c r="D5" s="124"/>
      <c r="E5" s="124"/>
      <c r="F5" s="124"/>
      <c r="G5" s="124"/>
      <c r="H5" s="124"/>
      <c r="I5" s="124"/>
      <c r="J5" s="124"/>
      <c r="K5" s="125"/>
      <c r="L5" s="198"/>
    </row>
    <row r="6" spans="1:12" ht="72">
      <c r="A6" s="204" t="s">
        <v>638</v>
      </c>
      <c r="B6" s="204" t="s">
        <v>639</v>
      </c>
      <c r="C6" s="204" t="s">
        <v>640</v>
      </c>
      <c r="D6" s="204" t="s">
        <v>641</v>
      </c>
      <c r="E6" s="204" t="s">
        <v>642</v>
      </c>
      <c r="F6" s="204" t="s">
        <v>643</v>
      </c>
      <c r="G6" s="204" t="s">
        <v>644</v>
      </c>
      <c r="H6" s="204" t="s">
        <v>645</v>
      </c>
      <c r="I6" s="214" t="s">
        <v>646</v>
      </c>
      <c r="J6" s="214" t="s">
        <v>647</v>
      </c>
      <c r="K6" s="214" t="s">
        <v>648</v>
      </c>
      <c r="L6" s="198"/>
    </row>
    <row r="7" spans="1:12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198"/>
    </row>
    <row r="8" spans="1:12">
      <c r="A8" s="203" t="s">
        <v>649</v>
      </c>
      <c r="B8" s="213"/>
      <c r="C8" s="213"/>
      <c r="D8" s="213"/>
      <c r="E8" s="215">
        <v>0</v>
      </c>
      <c r="F8" s="213"/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198"/>
    </row>
    <row r="9" spans="1:12">
      <c r="A9" s="211" t="s">
        <v>650</v>
      </c>
      <c r="B9" s="209"/>
      <c r="C9" s="209"/>
      <c r="D9" s="209"/>
      <c r="E9" s="216"/>
      <c r="F9" s="207"/>
      <c r="G9" s="216"/>
      <c r="H9" s="216"/>
      <c r="I9" s="216"/>
      <c r="J9" s="216"/>
      <c r="K9" s="216">
        <v>0</v>
      </c>
      <c r="L9" s="202"/>
    </row>
    <row r="10" spans="1:12">
      <c r="A10" s="211" t="s">
        <v>651</v>
      </c>
      <c r="B10" s="209"/>
      <c r="C10" s="209"/>
      <c r="D10" s="209"/>
      <c r="E10" s="216"/>
      <c r="F10" s="207"/>
      <c r="G10" s="216"/>
      <c r="H10" s="216"/>
      <c r="I10" s="216"/>
      <c r="J10" s="216"/>
      <c r="K10" s="216">
        <v>0</v>
      </c>
      <c r="L10" s="202"/>
    </row>
    <row r="11" spans="1:12">
      <c r="A11" s="211" t="s">
        <v>652</v>
      </c>
      <c r="B11" s="209"/>
      <c r="C11" s="209"/>
      <c r="D11" s="209"/>
      <c r="E11" s="216"/>
      <c r="F11" s="207"/>
      <c r="G11" s="216"/>
      <c r="H11" s="216"/>
      <c r="I11" s="216"/>
      <c r="J11" s="216"/>
      <c r="K11" s="216">
        <v>0</v>
      </c>
      <c r="L11" s="202"/>
    </row>
    <row r="12" spans="1:12">
      <c r="A12" s="211" t="s">
        <v>653</v>
      </c>
      <c r="B12" s="209"/>
      <c r="C12" s="209"/>
      <c r="D12" s="209"/>
      <c r="E12" s="216"/>
      <c r="F12" s="207"/>
      <c r="G12" s="216"/>
      <c r="H12" s="216"/>
      <c r="I12" s="216"/>
      <c r="J12" s="216"/>
      <c r="K12" s="216">
        <v>0</v>
      </c>
      <c r="L12" s="202"/>
    </row>
    <row r="13" spans="1:12">
      <c r="A13" s="212" t="s">
        <v>148</v>
      </c>
      <c r="B13" s="210"/>
      <c r="C13" s="210"/>
      <c r="D13" s="210"/>
      <c r="E13" s="217"/>
      <c r="F13" s="205"/>
      <c r="G13" s="217"/>
      <c r="H13" s="217"/>
      <c r="I13" s="217"/>
      <c r="J13" s="217"/>
      <c r="K13" s="217"/>
      <c r="L13" s="198"/>
    </row>
    <row r="14" spans="1:12">
      <c r="A14" s="203" t="s">
        <v>654</v>
      </c>
      <c r="B14" s="213"/>
      <c r="C14" s="213"/>
      <c r="D14" s="213"/>
      <c r="E14" s="215">
        <v>0</v>
      </c>
      <c r="F14" s="213"/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198"/>
    </row>
    <row r="15" spans="1:12">
      <c r="A15" s="211" t="s">
        <v>655</v>
      </c>
      <c r="B15" s="209"/>
      <c r="C15" s="209"/>
      <c r="D15" s="209"/>
      <c r="E15" s="216"/>
      <c r="F15" s="207"/>
      <c r="G15" s="216"/>
      <c r="H15" s="216"/>
      <c r="I15" s="216"/>
      <c r="J15" s="216"/>
      <c r="K15" s="216">
        <v>0</v>
      </c>
      <c r="L15" s="202"/>
    </row>
    <row r="16" spans="1:12">
      <c r="A16" s="211" t="s">
        <v>656</v>
      </c>
      <c r="B16" s="209"/>
      <c r="C16" s="209"/>
      <c r="D16" s="209"/>
      <c r="E16" s="216"/>
      <c r="F16" s="207"/>
      <c r="G16" s="216"/>
      <c r="H16" s="216"/>
      <c r="I16" s="216"/>
      <c r="J16" s="216"/>
      <c r="K16" s="216">
        <v>0</v>
      </c>
      <c r="L16" s="202"/>
    </row>
    <row r="17" spans="1:12">
      <c r="A17" s="211" t="s">
        <v>657</v>
      </c>
      <c r="B17" s="209"/>
      <c r="C17" s="209"/>
      <c r="D17" s="209"/>
      <c r="E17" s="216"/>
      <c r="F17" s="207"/>
      <c r="G17" s="216"/>
      <c r="H17" s="216"/>
      <c r="I17" s="216"/>
      <c r="J17" s="216"/>
      <c r="K17" s="216">
        <v>0</v>
      </c>
      <c r="L17" s="168"/>
    </row>
    <row r="18" spans="1:12">
      <c r="A18" s="211" t="s">
        <v>658</v>
      </c>
      <c r="B18" s="209"/>
      <c r="C18" s="209"/>
      <c r="D18" s="209"/>
      <c r="E18" s="216"/>
      <c r="F18" s="207"/>
      <c r="G18" s="216"/>
      <c r="H18" s="216"/>
      <c r="I18" s="216"/>
      <c r="J18" s="216"/>
      <c r="K18" s="216">
        <v>0</v>
      </c>
      <c r="L18" s="168"/>
    </row>
    <row r="19" spans="1:12">
      <c r="A19" s="212" t="s">
        <v>148</v>
      </c>
      <c r="B19" s="210"/>
      <c r="C19" s="210"/>
      <c r="D19" s="210"/>
      <c r="E19" s="217"/>
      <c r="F19" s="205"/>
      <c r="G19" s="217"/>
      <c r="H19" s="217"/>
      <c r="I19" s="217"/>
      <c r="J19" s="217"/>
      <c r="K19" s="217"/>
      <c r="L19" s="168"/>
    </row>
    <row r="20" spans="1:12">
      <c r="A20" s="203" t="s">
        <v>659</v>
      </c>
      <c r="B20" s="213"/>
      <c r="C20" s="213"/>
      <c r="D20" s="213"/>
      <c r="E20" s="215">
        <v>0</v>
      </c>
      <c r="F20" s="213"/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168"/>
    </row>
    <row r="21" spans="1:12">
      <c r="A21" s="206"/>
      <c r="B21" s="201"/>
      <c r="C21" s="201"/>
      <c r="D21" s="201"/>
      <c r="E21" s="201"/>
      <c r="F21" s="201"/>
      <c r="G21" s="218"/>
      <c r="H21" s="218"/>
      <c r="I21" s="218"/>
      <c r="J21" s="218"/>
      <c r="K21" s="218"/>
      <c r="L21" s="168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C00E8-AC27-4C72-A676-F00CECDC2CDF}">
  <dimension ref="A1:K80"/>
  <sheetViews>
    <sheetView workbookViewId="0">
      <selection sqref="A1:XFD1048576"/>
    </sheetView>
  </sheetViews>
  <sheetFormatPr baseColWidth="10" defaultRowHeight="14.4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11" ht="21">
      <c r="A1" s="119" t="s">
        <v>660</v>
      </c>
      <c r="B1" s="119"/>
      <c r="C1" s="119"/>
      <c r="D1" s="119"/>
      <c r="E1" s="228"/>
      <c r="F1" s="228"/>
      <c r="G1" s="228"/>
      <c r="H1" s="228"/>
      <c r="I1" s="228"/>
      <c r="J1" s="228"/>
      <c r="K1" s="228"/>
    </row>
    <row r="2" spans="1:11">
      <c r="A2" s="120" t="s">
        <v>122</v>
      </c>
      <c r="B2" s="121"/>
      <c r="C2" s="121"/>
      <c r="D2" s="122"/>
      <c r="E2" s="219"/>
      <c r="F2" s="219"/>
      <c r="G2" s="219"/>
      <c r="H2" s="219"/>
      <c r="I2" s="219"/>
      <c r="J2" s="219"/>
      <c r="K2" s="219"/>
    </row>
    <row r="3" spans="1:11">
      <c r="A3" s="123" t="s">
        <v>661</v>
      </c>
      <c r="B3" s="124"/>
      <c r="C3" s="124"/>
      <c r="D3" s="125"/>
      <c r="E3" s="219"/>
      <c r="F3" s="219"/>
      <c r="G3" s="219"/>
      <c r="H3" s="219"/>
      <c r="I3" s="219"/>
      <c r="J3" s="219"/>
      <c r="K3" s="219"/>
    </row>
    <row r="4" spans="1:11">
      <c r="A4" s="126" t="s">
        <v>297</v>
      </c>
      <c r="B4" s="127"/>
      <c r="C4" s="127"/>
      <c r="D4" s="128"/>
      <c r="E4" s="219"/>
      <c r="F4" s="219"/>
      <c r="G4" s="219"/>
      <c r="H4" s="219"/>
      <c r="I4" s="219"/>
      <c r="J4" s="219"/>
      <c r="K4" s="219"/>
    </row>
    <row r="5" spans="1:11">
      <c r="A5" s="129" t="s">
        <v>2</v>
      </c>
      <c r="B5" s="130"/>
      <c r="C5" s="130"/>
      <c r="D5" s="131"/>
      <c r="E5" s="219"/>
      <c r="F5" s="219"/>
      <c r="G5" s="219"/>
      <c r="H5" s="219"/>
      <c r="I5" s="219"/>
      <c r="J5" s="219"/>
      <c r="K5" s="219"/>
    </row>
    <row r="6" spans="1:1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</row>
    <row r="7" spans="1:11" ht="28.8">
      <c r="A7" s="229" t="s">
        <v>4</v>
      </c>
      <c r="B7" s="220" t="s">
        <v>662</v>
      </c>
      <c r="C7" s="220" t="s">
        <v>303</v>
      </c>
      <c r="D7" s="220" t="s">
        <v>663</v>
      </c>
      <c r="E7" s="219"/>
      <c r="F7" s="219"/>
      <c r="G7" s="219"/>
      <c r="H7" s="219"/>
      <c r="I7" s="219"/>
      <c r="J7" s="219"/>
      <c r="K7" s="219"/>
    </row>
    <row r="8" spans="1:11">
      <c r="A8" s="223" t="s">
        <v>664</v>
      </c>
      <c r="B8" s="238">
        <v>53485135.229999997</v>
      </c>
      <c r="C8" s="238">
        <v>49840809.530000001</v>
      </c>
      <c r="D8" s="238">
        <v>49840809.530000001</v>
      </c>
      <c r="E8" s="219"/>
      <c r="F8" s="219"/>
      <c r="G8" s="219"/>
      <c r="H8" s="219"/>
      <c r="I8" s="219"/>
      <c r="J8" s="219"/>
      <c r="K8" s="219"/>
    </row>
    <row r="9" spans="1:11">
      <c r="A9" s="221" t="s">
        <v>665</v>
      </c>
      <c r="B9" s="253">
        <v>53485135.229999997</v>
      </c>
      <c r="C9" s="253">
        <v>49840809.530000001</v>
      </c>
      <c r="D9" s="253">
        <v>49840809.530000001</v>
      </c>
      <c r="E9" s="219"/>
      <c r="F9" s="219"/>
      <c r="G9" s="219"/>
      <c r="H9" s="219"/>
      <c r="I9" s="219"/>
      <c r="J9" s="219"/>
      <c r="K9" s="219"/>
    </row>
    <row r="10" spans="1:11">
      <c r="A10" s="221" t="s">
        <v>666</v>
      </c>
      <c r="B10" s="253">
        <v>0</v>
      </c>
      <c r="C10" s="253">
        <v>0</v>
      </c>
      <c r="D10" s="253">
        <v>0</v>
      </c>
      <c r="E10" s="219"/>
      <c r="F10" s="219"/>
      <c r="G10" s="219"/>
      <c r="H10" s="219"/>
      <c r="I10" s="219"/>
      <c r="J10" s="219"/>
      <c r="K10" s="219"/>
    </row>
    <row r="11" spans="1:11">
      <c r="A11" s="221" t="s">
        <v>667</v>
      </c>
      <c r="B11" s="253">
        <v>0</v>
      </c>
      <c r="C11" s="253">
        <v>0</v>
      </c>
      <c r="D11" s="253">
        <v>0</v>
      </c>
      <c r="E11" s="219"/>
      <c r="F11" s="219"/>
      <c r="G11" s="219"/>
      <c r="H11" s="219"/>
      <c r="I11" s="219"/>
      <c r="J11" s="219"/>
      <c r="K11" s="219"/>
    </row>
    <row r="12" spans="1:11">
      <c r="A12" s="227"/>
      <c r="B12" s="240"/>
      <c r="C12" s="240"/>
      <c r="D12" s="240"/>
      <c r="E12" s="219"/>
      <c r="F12" s="219"/>
      <c r="G12" s="219"/>
      <c r="H12" s="219"/>
      <c r="I12" s="219"/>
      <c r="J12" s="219"/>
      <c r="K12" s="219"/>
    </row>
    <row r="13" spans="1:11">
      <c r="A13" s="223" t="s">
        <v>668</v>
      </c>
      <c r="B13" s="238">
        <v>53485135.229999997</v>
      </c>
      <c r="C13" s="238">
        <v>55126865.380000003</v>
      </c>
      <c r="D13" s="238">
        <v>55126865.380000003</v>
      </c>
      <c r="E13" s="219"/>
      <c r="F13" s="219"/>
      <c r="G13" s="219"/>
      <c r="H13" s="219"/>
      <c r="I13" s="219"/>
      <c r="J13" s="219"/>
      <c r="K13" s="219"/>
    </row>
    <row r="14" spans="1:11">
      <c r="A14" s="221" t="s">
        <v>669</v>
      </c>
      <c r="B14" s="253">
        <v>53485135.229999997</v>
      </c>
      <c r="C14" s="253">
        <v>55126865.380000003</v>
      </c>
      <c r="D14" s="253">
        <v>55126865.380000003</v>
      </c>
      <c r="E14" s="219"/>
      <c r="F14" s="219"/>
      <c r="G14" s="219"/>
      <c r="H14" s="219"/>
      <c r="I14" s="219"/>
      <c r="J14" s="219"/>
      <c r="K14" s="219"/>
    </row>
    <row r="15" spans="1:11">
      <c r="A15" s="221" t="s">
        <v>670</v>
      </c>
      <c r="B15" s="253">
        <v>0</v>
      </c>
      <c r="C15" s="253">
        <v>0</v>
      </c>
      <c r="D15" s="253">
        <v>0</v>
      </c>
      <c r="E15" s="219"/>
      <c r="F15" s="219"/>
      <c r="G15" s="219"/>
      <c r="H15" s="219"/>
      <c r="I15" s="219"/>
      <c r="J15" s="219"/>
      <c r="K15" s="219"/>
    </row>
    <row r="16" spans="1:11">
      <c r="A16" s="227"/>
      <c r="B16" s="240"/>
      <c r="C16" s="240"/>
      <c r="D16" s="240"/>
      <c r="E16" s="219"/>
      <c r="F16" s="219"/>
      <c r="G16" s="219"/>
      <c r="H16" s="219"/>
      <c r="I16" s="219"/>
      <c r="J16" s="219"/>
      <c r="K16" s="219"/>
    </row>
    <row r="17" spans="1:11">
      <c r="A17" s="223" t="s">
        <v>671</v>
      </c>
      <c r="B17" s="241">
        <v>0</v>
      </c>
      <c r="C17" s="238">
        <v>7527356.7599999998</v>
      </c>
      <c r="D17" s="238">
        <v>7527356.7599999998</v>
      </c>
      <c r="E17" s="97"/>
      <c r="F17" s="97"/>
      <c r="G17" s="97"/>
      <c r="H17" s="198"/>
      <c r="I17" s="198"/>
      <c r="J17" s="198"/>
      <c r="K17" s="198"/>
    </row>
    <row r="18" spans="1:11">
      <c r="A18" s="221" t="s">
        <v>672</v>
      </c>
      <c r="B18" s="242">
        <v>0</v>
      </c>
      <c r="C18" s="253">
        <v>7527356.7599999998</v>
      </c>
      <c r="D18" s="253">
        <v>7527356.7599999998</v>
      </c>
      <c r="E18" s="97"/>
      <c r="F18" s="97"/>
      <c r="G18" s="97"/>
      <c r="H18" s="198"/>
      <c r="I18" s="198"/>
      <c r="J18" s="198"/>
      <c r="K18" s="198"/>
    </row>
    <row r="19" spans="1:11">
      <c r="A19" s="221" t="s">
        <v>673</v>
      </c>
      <c r="B19" s="242">
        <v>0</v>
      </c>
      <c r="C19" s="253">
        <v>0</v>
      </c>
      <c r="D19" s="243">
        <v>0</v>
      </c>
      <c r="E19" s="97"/>
      <c r="F19" s="97"/>
      <c r="G19" s="97"/>
      <c r="H19" s="198"/>
      <c r="I19" s="198"/>
      <c r="J19" s="198"/>
      <c r="K19" s="198"/>
    </row>
    <row r="20" spans="1:11">
      <c r="A20" s="227"/>
      <c r="B20" s="240"/>
      <c r="C20" s="240"/>
      <c r="D20" s="240"/>
      <c r="E20" s="97"/>
      <c r="F20" s="97"/>
      <c r="G20" s="97"/>
      <c r="H20" s="198"/>
      <c r="I20" s="198"/>
      <c r="J20" s="198"/>
      <c r="K20" s="198"/>
    </row>
    <row r="21" spans="1:11">
      <c r="A21" s="223" t="s">
        <v>674</v>
      </c>
      <c r="B21" s="238">
        <v>0</v>
      </c>
      <c r="C21" s="238">
        <v>2241300.9099999983</v>
      </c>
      <c r="D21" s="238">
        <v>2241300.9099999983</v>
      </c>
      <c r="E21" s="97"/>
      <c r="F21" s="97"/>
      <c r="G21" s="97"/>
      <c r="H21" s="198"/>
      <c r="I21" s="198"/>
      <c r="J21" s="198"/>
      <c r="K21" s="198"/>
    </row>
    <row r="22" spans="1:11">
      <c r="A22" s="223"/>
      <c r="B22" s="240"/>
      <c r="C22" s="240"/>
      <c r="D22" s="240"/>
      <c r="E22" s="97"/>
      <c r="F22" s="97"/>
      <c r="G22" s="97"/>
      <c r="H22" s="198"/>
      <c r="I22" s="198"/>
      <c r="J22" s="198"/>
      <c r="K22" s="198"/>
    </row>
    <row r="23" spans="1:11">
      <c r="A23" s="223" t="s">
        <v>675</v>
      </c>
      <c r="B23" s="238">
        <v>0</v>
      </c>
      <c r="C23" s="238">
        <v>2241300.9099999983</v>
      </c>
      <c r="D23" s="238">
        <v>2241300.9099999983</v>
      </c>
      <c r="E23" s="97"/>
      <c r="F23" s="97"/>
      <c r="G23" s="97"/>
      <c r="H23" s="198"/>
      <c r="I23" s="198"/>
      <c r="J23" s="198"/>
      <c r="K23" s="198"/>
    </row>
    <row r="24" spans="1:11">
      <c r="A24" s="223"/>
      <c r="B24" s="244"/>
      <c r="C24" s="244"/>
      <c r="D24" s="244"/>
      <c r="E24" s="97"/>
      <c r="F24" s="97"/>
      <c r="G24" s="97"/>
      <c r="H24" s="198"/>
      <c r="I24" s="198"/>
      <c r="J24" s="198"/>
      <c r="K24" s="198"/>
    </row>
    <row r="25" spans="1:11" ht="28.8">
      <c r="A25" s="230" t="s">
        <v>676</v>
      </c>
      <c r="B25" s="238">
        <v>0</v>
      </c>
      <c r="C25" s="238">
        <v>-5286055.8500000015</v>
      </c>
      <c r="D25" s="238">
        <v>-5286055.8500000015</v>
      </c>
      <c r="E25" s="97"/>
      <c r="F25" s="97"/>
      <c r="G25" s="97"/>
      <c r="H25" s="198"/>
      <c r="I25" s="198"/>
      <c r="J25" s="198"/>
      <c r="K25" s="198"/>
    </row>
    <row r="26" spans="1:11">
      <c r="A26" s="231"/>
      <c r="B26" s="236"/>
      <c r="C26" s="236"/>
      <c r="D26" s="236"/>
      <c r="E26" s="97"/>
      <c r="F26" s="97"/>
      <c r="G26" s="97"/>
      <c r="H26" s="198"/>
      <c r="I26" s="198"/>
      <c r="J26" s="198"/>
      <c r="K26" s="198"/>
    </row>
    <row r="27" spans="1:11">
      <c r="A27" s="226"/>
      <c r="B27" s="219"/>
      <c r="C27" s="219"/>
      <c r="D27" s="219"/>
      <c r="E27" s="97"/>
      <c r="F27" s="97"/>
      <c r="G27" s="97"/>
      <c r="H27" s="198"/>
      <c r="I27" s="198"/>
      <c r="J27" s="198"/>
      <c r="K27" s="198"/>
    </row>
    <row r="28" spans="1:11">
      <c r="A28" s="229" t="s">
        <v>677</v>
      </c>
      <c r="B28" s="220" t="s">
        <v>678</v>
      </c>
      <c r="C28" s="220" t="s">
        <v>303</v>
      </c>
      <c r="D28" s="220" t="s">
        <v>511</v>
      </c>
      <c r="E28" s="97"/>
      <c r="F28" s="97"/>
      <c r="G28" s="97"/>
      <c r="H28" s="198"/>
      <c r="I28" s="198"/>
      <c r="J28" s="198"/>
      <c r="K28" s="198"/>
    </row>
    <row r="29" spans="1:11">
      <c r="A29" s="223" t="s">
        <v>679</v>
      </c>
      <c r="B29" s="245">
        <v>0</v>
      </c>
      <c r="C29" s="245">
        <v>0</v>
      </c>
      <c r="D29" s="245">
        <v>0</v>
      </c>
      <c r="E29" s="97"/>
      <c r="F29" s="97"/>
      <c r="G29" s="97"/>
      <c r="H29" s="198"/>
      <c r="I29" s="198"/>
      <c r="J29" s="198"/>
      <c r="K29" s="198"/>
    </row>
    <row r="30" spans="1:11">
      <c r="A30" s="221" t="s">
        <v>680</v>
      </c>
      <c r="B30" s="256">
        <v>0</v>
      </c>
      <c r="C30" s="256">
        <v>0</v>
      </c>
      <c r="D30" s="256">
        <v>0</v>
      </c>
      <c r="E30" s="97"/>
      <c r="F30" s="97"/>
      <c r="G30" s="97"/>
      <c r="H30" s="198"/>
      <c r="I30" s="198"/>
      <c r="J30" s="198"/>
      <c r="K30" s="198"/>
    </row>
    <row r="31" spans="1:11">
      <c r="A31" s="221" t="s">
        <v>681</v>
      </c>
      <c r="B31" s="256">
        <v>0</v>
      </c>
      <c r="C31" s="256">
        <v>0</v>
      </c>
      <c r="D31" s="256">
        <v>0</v>
      </c>
      <c r="E31" s="97"/>
      <c r="F31" s="97"/>
      <c r="G31" s="97"/>
      <c r="H31" s="198"/>
      <c r="I31" s="198"/>
      <c r="J31" s="198"/>
      <c r="K31" s="198"/>
    </row>
    <row r="32" spans="1:11">
      <c r="A32" s="222"/>
      <c r="B32" s="247"/>
      <c r="C32" s="247"/>
      <c r="D32" s="247"/>
      <c r="E32" s="97"/>
      <c r="F32" s="97"/>
      <c r="G32" s="97"/>
      <c r="H32" s="198"/>
      <c r="I32" s="198"/>
      <c r="J32" s="198"/>
      <c r="K32" s="198"/>
    </row>
    <row r="33" spans="1:11">
      <c r="A33" s="223" t="s">
        <v>682</v>
      </c>
      <c r="B33" s="245">
        <v>0</v>
      </c>
      <c r="C33" s="245">
        <v>-5286055.8500000015</v>
      </c>
      <c r="D33" s="245">
        <v>-5286055.8500000015</v>
      </c>
      <c r="E33" s="97"/>
      <c r="F33" s="97"/>
      <c r="G33" s="97"/>
      <c r="H33" s="198"/>
      <c r="I33" s="198"/>
      <c r="J33" s="198"/>
      <c r="K33" s="198"/>
    </row>
    <row r="34" spans="1:11">
      <c r="A34" s="224"/>
      <c r="B34" s="237"/>
      <c r="C34" s="237"/>
      <c r="D34" s="237"/>
      <c r="E34" s="97"/>
      <c r="F34" s="97"/>
      <c r="G34" s="97"/>
      <c r="H34" s="198"/>
      <c r="I34" s="198"/>
      <c r="J34" s="198"/>
      <c r="K34" s="198"/>
    </row>
    <row r="35" spans="1:11">
      <c r="A35" s="226"/>
      <c r="B35" s="219"/>
      <c r="C35" s="219"/>
      <c r="D35" s="219"/>
      <c r="E35" s="97"/>
      <c r="F35" s="97"/>
      <c r="G35" s="97"/>
      <c r="H35" s="198"/>
      <c r="I35" s="198"/>
      <c r="J35" s="198"/>
      <c r="K35" s="198"/>
    </row>
    <row r="36" spans="1:11" ht="28.8">
      <c r="A36" s="229" t="s">
        <v>677</v>
      </c>
      <c r="B36" s="220" t="s">
        <v>683</v>
      </c>
      <c r="C36" s="220" t="s">
        <v>303</v>
      </c>
      <c r="D36" s="220" t="s">
        <v>663</v>
      </c>
      <c r="E36" s="97"/>
      <c r="F36" s="97"/>
      <c r="G36" s="97"/>
      <c r="H36" s="198"/>
      <c r="I36" s="198"/>
      <c r="J36" s="198"/>
      <c r="K36" s="198"/>
    </row>
    <row r="37" spans="1:11">
      <c r="A37" s="223" t="s">
        <v>684</v>
      </c>
      <c r="B37" s="245">
        <v>0</v>
      </c>
      <c r="C37" s="245">
        <v>0</v>
      </c>
      <c r="D37" s="245">
        <v>0</v>
      </c>
      <c r="E37" s="97"/>
      <c r="F37" s="97"/>
      <c r="G37" s="97"/>
      <c r="H37" s="198"/>
      <c r="I37" s="198"/>
      <c r="J37" s="198"/>
      <c r="K37" s="198"/>
    </row>
    <row r="38" spans="1:11">
      <c r="A38" s="221" t="s">
        <v>685</v>
      </c>
      <c r="B38" s="246"/>
      <c r="C38" s="246"/>
      <c r="D38" s="246"/>
      <c r="E38" s="97"/>
      <c r="F38" s="97"/>
      <c r="G38" s="97"/>
      <c r="H38" s="198"/>
      <c r="I38" s="198"/>
      <c r="J38" s="198"/>
      <c r="K38" s="198"/>
    </row>
    <row r="39" spans="1:11">
      <c r="A39" s="221" t="s">
        <v>686</v>
      </c>
      <c r="B39" s="246"/>
      <c r="C39" s="246"/>
      <c r="D39" s="246"/>
      <c r="E39" s="97"/>
      <c r="F39" s="97"/>
      <c r="G39" s="97"/>
      <c r="H39" s="198"/>
      <c r="I39" s="198"/>
      <c r="J39" s="198"/>
      <c r="K39" s="198"/>
    </row>
    <row r="40" spans="1:11">
      <c r="A40" s="223" t="s">
        <v>687</v>
      </c>
      <c r="B40" s="245">
        <v>0</v>
      </c>
      <c r="C40" s="245">
        <v>0</v>
      </c>
      <c r="D40" s="245">
        <v>0</v>
      </c>
      <c r="E40" s="97"/>
      <c r="F40" s="97"/>
      <c r="G40" s="97"/>
      <c r="H40" s="198"/>
      <c r="I40" s="198"/>
      <c r="J40" s="198"/>
      <c r="K40" s="198"/>
    </row>
    <row r="41" spans="1:11">
      <c r="A41" s="221" t="s">
        <v>688</v>
      </c>
      <c r="B41" s="256">
        <v>0</v>
      </c>
      <c r="C41" s="256">
        <v>0</v>
      </c>
      <c r="D41" s="256">
        <v>0</v>
      </c>
      <c r="E41" s="99"/>
      <c r="F41" s="99"/>
      <c r="G41" s="99"/>
      <c r="H41" s="198"/>
      <c r="I41" s="198"/>
      <c r="J41" s="198"/>
      <c r="K41" s="198"/>
    </row>
    <row r="42" spans="1:11">
      <c r="A42" s="221" t="s">
        <v>689</v>
      </c>
      <c r="B42" s="256">
        <v>0</v>
      </c>
      <c r="C42" s="256">
        <v>0</v>
      </c>
      <c r="D42" s="256">
        <v>0</v>
      </c>
      <c r="E42" s="164"/>
      <c r="F42" s="164"/>
      <c r="G42" s="99"/>
      <c r="H42" s="163"/>
      <c r="I42" s="198"/>
      <c r="J42" s="198"/>
      <c r="K42" s="198"/>
    </row>
    <row r="43" spans="1:11">
      <c r="A43" s="222"/>
      <c r="B43" s="247"/>
      <c r="C43" s="247"/>
      <c r="D43" s="247"/>
      <c r="E43" s="98"/>
      <c r="F43" s="98"/>
      <c r="G43" s="98"/>
      <c r="H43" s="198"/>
      <c r="I43" s="198"/>
      <c r="J43" s="198"/>
      <c r="K43" s="198"/>
    </row>
    <row r="44" spans="1:11">
      <c r="A44" s="223" t="s">
        <v>690</v>
      </c>
      <c r="B44" s="245">
        <v>0</v>
      </c>
      <c r="C44" s="245">
        <v>0</v>
      </c>
      <c r="D44" s="245">
        <v>0</v>
      </c>
      <c r="E44" s="98"/>
      <c r="F44" s="98"/>
      <c r="G44" s="98"/>
      <c r="H44" s="198"/>
      <c r="I44" s="198"/>
      <c r="J44" s="198"/>
      <c r="K44" s="198"/>
    </row>
    <row r="45" spans="1:11">
      <c r="A45" s="235"/>
      <c r="B45" s="248"/>
      <c r="C45" s="248"/>
      <c r="D45" s="248"/>
      <c r="E45" s="97"/>
      <c r="F45" s="97"/>
      <c r="G45" s="97"/>
      <c r="H45" s="198"/>
      <c r="I45" s="198"/>
      <c r="J45" s="198"/>
      <c r="K45" s="198"/>
    </row>
    <row r="46" spans="1:11">
      <c r="A46" s="219"/>
      <c r="B46" s="219"/>
      <c r="C46" s="219"/>
      <c r="D46" s="219"/>
      <c r="E46" s="97"/>
      <c r="F46" s="97"/>
      <c r="G46" s="97"/>
      <c r="H46" s="198"/>
      <c r="I46" s="198"/>
      <c r="J46" s="198"/>
      <c r="K46" s="198"/>
    </row>
    <row r="47" spans="1:11" ht="28.8">
      <c r="A47" s="229" t="s">
        <v>677</v>
      </c>
      <c r="B47" s="220" t="s">
        <v>683</v>
      </c>
      <c r="C47" s="220" t="s">
        <v>303</v>
      </c>
      <c r="D47" s="220" t="s">
        <v>663</v>
      </c>
      <c r="E47" s="97"/>
      <c r="F47" s="97"/>
      <c r="G47" s="97"/>
      <c r="H47" s="198"/>
      <c r="I47" s="198"/>
      <c r="J47" s="198"/>
      <c r="K47" s="198"/>
    </row>
    <row r="48" spans="1:11">
      <c r="A48" s="232" t="s">
        <v>691</v>
      </c>
      <c r="B48" s="254">
        <v>53485135.229999997</v>
      </c>
      <c r="C48" s="254">
        <v>49840809.530000001</v>
      </c>
      <c r="D48" s="254">
        <v>49840809.530000001</v>
      </c>
      <c r="E48" s="97"/>
      <c r="F48" s="97"/>
      <c r="G48" s="97"/>
      <c r="H48" s="198"/>
      <c r="I48" s="198"/>
      <c r="J48" s="198"/>
      <c r="K48" s="198"/>
    </row>
    <row r="49" spans="1:11" ht="28.8">
      <c r="A49" s="233" t="s">
        <v>692</v>
      </c>
      <c r="B49" s="245">
        <v>0</v>
      </c>
      <c r="C49" s="245">
        <v>0</v>
      </c>
      <c r="D49" s="245">
        <v>0</v>
      </c>
      <c r="E49" s="97"/>
      <c r="F49" s="97"/>
      <c r="G49" s="97"/>
      <c r="H49" s="198"/>
      <c r="I49" s="198"/>
      <c r="J49" s="198"/>
      <c r="K49" s="198"/>
    </row>
    <row r="50" spans="1:11">
      <c r="A50" s="234" t="s">
        <v>685</v>
      </c>
      <c r="B50" s="246"/>
      <c r="C50" s="246"/>
      <c r="D50" s="246"/>
      <c r="E50" s="97"/>
      <c r="F50" s="97"/>
      <c r="G50" s="97"/>
      <c r="H50" s="198"/>
      <c r="I50" s="198"/>
      <c r="J50" s="198"/>
      <c r="K50" s="198"/>
    </row>
    <row r="51" spans="1:11">
      <c r="A51" s="234" t="s">
        <v>688</v>
      </c>
      <c r="B51" s="256">
        <v>0</v>
      </c>
      <c r="C51" s="256">
        <v>0</v>
      </c>
      <c r="D51" s="256">
        <v>0</v>
      </c>
      <c r="E51" s="97"/>
      <c r="F51" s="97"/>
      <c r="G51" s="97"/>
      <c r="H51" s="198"/>
      <c r="I51" s="198"/>
      <c r="J51" s="198"/>
      <c r="K51" s="198"/>
    </row>
    <row r="52" spans="1:11">
      <c r="A52" s="222"/>
      <c r="B52" s="247"/>
      <c r="C52" s="247"/>
      <c r="D52" s="247"/>
      <c r="E52" s="97"/>
      <c r="F52" s="97"/>
      <c r="G52" s="97"/>
      <c r="H52" s="198"/>
      <c r="I52" s="198"/>
      <c r="J52" s="198"/>
      <c r="K52" s="198"/>
    </row>
    <row r="53" spans="1:11">
      <c r="A53" s="221" t="s">
        <v>669</v>
      </c>
      <c r="B53" s="256">
        <v>53485135.229999997</v>
      </c>
      <c r="C53" s="256">
        <v>55126865.380000003</v>
      </c>
      <c r="D53" s="256">
        <v>55126865.380000003</v>
      </c>
      <c r="E53" s="97"/>
      <c r="F53" s="97"/>
      <c r="G53" s="97"/>
      <c r="H53" s="198"/>
      <c r="I53" s="198"/>
      <c r="J53" s="198"/>
      <c r="K53" s="198"/>
    </row>
    <row r="54" spans="1:11">
      <c r="A54" s="222"/>
      <c r="B54" s="247"/>
      <c r="C54" s="247"/>
      <c r="D54" s="247"/>
      <c r="E54" s="97"/>
      <c r="F54" s="97"/>
      <c r="G54" s="97"/>
      <c r="H54" s="198"/>
      <c r="I54" s="198"/>
      <c r="J54" s="198"/>
      <c r="K54" s="198"/>
    </row>
    <row r="55" spans="1:11">
      <c r="A55" s="221" t="s">
        <v>672</v>
      </c>
      <c r="B55" s="249"/>
      <c r="C55" s="256">
        <v>7527356.7599999998</v>
      </c>
      <c r="D55" s="256">
        <v>7527356.7599999998</v>
      </c>
      <c r="E55" s="97"/>
      <c r="F55" s="97"/>
      <c r="G55" s="97"/>
      <c r="H55" s="198"/>
      <c r="I55" s="198"/>
      <c r="J55" s="198"/>
      <c r="K55" s="198"/>
    </row>
    <row r="56" spans="1:11">
      <c r="A56" s="222"/>
      <c r="B56" s="247"/>
      <c r="C56" s="247"/>
      <c r="D56" s="247"/>
      <c r="E56" s="97"/>
      <c r="F56" s="97"/>
      <c r="G56" s="97"/>
      <c r="H56" s="198"/>
      <c r="I56" s="198"/>
      <c r="J56" s="198"/>
      <c r="K56" s="198"/>
    </row>
    <row r="57" spans="1:11" ht="28.8">
      <c r="A57" s="230" t="s">
        <v>693</v>
      </c>
      <c r="B57" s="245">
        <v>0</v>
      </c>
      <c r="C57" s="245">
        <v>2241300.9099999983</v>
      </c>
      <c r="D57" s="245">
        <v>2241300.9099999983</v>
      </c>
      <c r="E57" s="97"/>
      <c r="F57" s="97"/>
      <c r="G57" s="97"/>
      <c r="H57" s="198"/>
      <c r="I57" s="198"/>
      <c r="J57" s="198"/>
      <c r="K57" s="198"/>
    </row>
    <row r="58" spans="1:11">
      <c r="A58" s="225"/>
      <c r="B58" s="250"/>
      <c r="C58" s="250"/>
      <c r="D58" s="250"/>
      <c r="E58" s="97"/>
      <c r="F58" s="97"/>
      <c r="G58" s="97"/>
      <c r="H58" s="198"/>
      <c r="I58" s="198"/>
      <c r="J58" s="198"/>
      <c r="K58" s="198"/>
    </row>
    <row r="59" spans="1:11">
      <c r="A59" s="230" t="s">
        <v>694</v>
      </c>
      <c r="B59" s="245">
        <v>0</v>
      </c>
      <c r="C59" s="245">
        <v>2241300.9099999983</v>
      </c>
      <c r="D59" s="245">
        <v>2241300.9099999983</v>
      </c>
      <c r="E59" s="97"/>
      <c r="F59" s="97"/>
      <c r="G59" s="97"/>
      <c r="H59" s="198"/>
      <c r="I59" s="198"/>
      <c r="J59" s="198"/>
      <c r="K59" s="198"/>
    </row>
    <row r="60" spans="1:11">
      <c r="A60" s="224"/>
      <c r="B60" s="248"/>
      <c r="C60" s="248"/>
      <c r="D60" s="248"/>
      <c r="E60" s="97"/>
      <c r="F60" s="97"/>
      <c r="G60" s="97"/>
      <c r="H60" s="198"/>
      <c r="I60" s="198"/>
      <c r="J60" s="198"/>
      <c r="K60" s="198"/>
    </row>
    <row r="61" spans="1:11">
      <c r="A61" s="219"/>
      <c r="B61" s="219"/>
      <c r="C61" s="219"/>
      <c r="D61" s="219"/>
      <c r="E61" s="97"/>
      <c r="F61" s="97"/>
      <c r="G61" s="97"/>
      <c r="H61" s="198"/>
      <c r="I61" s="198"/>
      <c r="J61" s="198"/>
      <c r="K61" s="198"/>
    </row>
    <row r="62" spans="1:11" ht="28.8">
      <c r="A62" s="229" t="s">
        <v>677</v>
      </c>
      <c r="B62" s="220" t="s">
        <v>683</v>
      </c>
      <c r="C62" s="220" t="s">
        <v>303</v>
      </c>
      <c r="D62" s="220" t="s">
        <v>663</v>
      </c>
      <c r="E62" s="97"/>
      <c r="F62" s="97"/>
      <c r="G62" s="97"/>
      <c r="H62" s="198"/>
      <c r="I62" s="198"/>
      <c r="J62" s="198"/>
      <c r="K62" s="198"/>
    </row>
    <row r="63" spans="1:11">
      <c r="A63" s="232" t="s">
        <v>666</v>
      </c>
      <c r="B63" s="255">
        <v>0</v>
      </c>
      <c r="C63" s="255">
        <v>0</v>
      </c>
      <c r="D63" s="255">
        <v>0</v>
      </c>
      <c r="E63" s="97"/>
      <c r="F63" s="97"/>
      <c r="G63" s="97"/>
      <c r="H63" s="198"/>
      <c r="I63" s="198"/>
      <c r="J63" s="198"/>
      <c r="K63" s="198"/>
    </row>
    <row r="64" spans="1:11" ht="28.8">
      <c r="A64" s="233" t="s">
        <v>695</v>
      </c>
      <c r="B64" s="238">
        <v>0</v>
      </c>
      <c r="C64" s="238">
        <v>0</v>
      </c>
      <c r="D64" s="238">
        <v>0</v>
      </c>
      <c r="E64" s="98"/>
      <c r="F64" s="98"/>
      <c r="G64" s="98"/>
      <c r="H64" s="198"/>
      <c r="I64" s="198"/>
      <c r="J64" s="198"/>
      <c r="K64" s="198"/>
    </row>
    <row r="65" spans="1:11">
      <c r="A65" s="234" t="s">
        <v>686</v>
      </c>
      <c r="B65" s="239"/>
      <c r="C65" s="239"/>
      <c r="D65" s="239"/>
      <c r="E65" s="99"/>
      <c r="F65" s="99"/>
      <c r="G65" s="99"/>
      <c r="H65" s="198"/>
      <c r="I65" s="198"/>
      <c r="J65" s="198"/>
      <c r="K65" s="198"/>
    </row>
    <row r="66" spans="1:11">
      <c r="A66" s="234" t="s">
        <v>689</v>
      </c>
      <c r="B66" s="253">
        <v>0</v>
      </c>
      <c r="C66" s="253">
        <v>0</v>
      </c>
      <c r="D66" s="253">
        <v>0</v>
      </c>
      <c r="E66" s="98"/>
      <c r="F66" s="98"/>
      <c r="G66" s="98"/>
      <c r="H66" s="198"/>
      <c r="I66" s="198"/>
      <c r="J66" s="198"/>
      <c r="K66" s="198"/>
    </row>
    <row r="67" spans="1:11">
      <c r="A67" s="222"/>
      <c r="B67" s="240"/>
      <c r="C67" s="240"/>
      <c r="D67" s="240"/>
      <c r="E67" s="99"/>
      <c r="F67" s="99"/>
      <c r="G67" s="99"/>
      <c r="H67" s="198"/>
      <c r="I67" s="198"/>
      <c r="J67" s="198"/>
      <c r="K67" s="198"/>
    </row>
    <row r="68" spans="1:11">
      <c r="A68" s="221" t="s">
        <v>696</v>
      </c>
      <c r="B68" s="253">
        <v>0</v>
      </c>
      <c r="C68" s="253">
        <v>0</v>
      </c>
      <c r="D68" s="253">
        <v>0</v>
      </c>
      <c r="E68" s="97"/>
      <c r="F68" s="97"/>
      <c r="G68" s="97"/>
      <c r="H68" s="198"/>
      <c r="I68" s="198"/>
      <c r="J68" s="198"/>
      <c r="K68" s="198"/>
    </row>
    <row r="69" spans="1:11">
      <c r="A69" s="222"/>
      <c r="B69" s="240"/>
      <c r="C69" s="240"/>
      <c r="D69" s="240"/>
      <c r="E69" s="98"/>
      <c r="F69" s="98"/>
      <c r="G69" s="98"/>
      <c r="H69" s="198"/>
      <c r="I69" s="198"/>
      <c r="J69" s="198"/>
      <c r="K69" s="198"/>
    </row>
    <row r="70" spans="1:11">
      <c r="A70" s="221" t="s">
        <v>673</v>
      </c>
      <c r="B70" s="251">
        <v>0</v>
      </c>
      <c r="C70" s="253">
        <v>0</v>
      </c>
      <c r="D70" s="253">
        <v>0</v>
      </c>
      <c r="E70" s="99"/>
      <c r="F70" s="99"/>
      <c r="G70" s="99"/>
      <c r="H70" s="198"/>
      <c r="I70" s="198"/>
      <c r="J70" s="198"/>
      <c r="K70" s="198"/>
    </row>
    <row r="71" spans="1:11">
      <c r="A71" s="222"/>
      <c r="B71" s="240"/>
      <c r="C71" s="240"/>
      <c r="D71" s="240"/>
      <c r="E71" s="98"/>
      <c r="F71" s="98"/>
      <c r="G71" s="98"/>
      <c r="H71" s="198"/>
      <c r="I71" s="198"/>
      <c r="J71" s="198"/>
      <c r="K71" s="198"/>
    </row>
    <row r="72" spans="1:11" ht="28.8">
      <c r="A72" s="230" t="s">
        <v>697</v>
      </c>
      <c r="B72" s="238">
        <v>0</v>
      </c>
      <c r="C72" s="238">
        <v>0</v>
      </c>
      <c r="D72" s="238">
        <v>0</v>
      </c>
      <c r="E72" s="98"/>
      <c r="F72" s="98"/>
      <c r="G72" s="98"/>
      <c r="H72" s="198"/>
      <c r="I72" s="198"/>
      <c r="J72" s="198"/>
      <c r="K72" s="198"/>
    </row>
    <row r="73" spans="1:11">
      <c r="A73" s="222"/>
      <c r="B73" s="240"/>
      <c r="C73" s="240"/>
      <c r="D73" s="240"/>
      <c r="E73" s="97"/>
      <c r="F73" s="97"/>
      <c r="G73" s="97"/>
      <c r="H73" s="198"/>
      <c r="I73" s="198"/>
      <c r="J73" s="198"/>
      <c r="K73" s="198"/>
    </row>
    <row r="74" spans="1:11" ht="28.8">
      <c r="A74" s="230" t="s">
        <v>698</v>
      </c>
      <c r="B74" s="238">
        <v>0</v>
      </c>
      <c r="C74" s="238">
        <v>0</v>
      </c>
      <c r="D74" s="238">
        <v>0</v>
      </c>
      <c r="E74" s="97"/>
      <c r="F74" s="97"/>
      <c r="G74" s="97"/>
      <c r="H74" s="198"/>
      <c r="I74" s="198"/>
      <c r="J74" s="198"/>
      <c r="K74" s="198"/>
    </row>
    <row r="75" spans="1:11">
      <c r="A75" s="224"/>
      <c r="B75" s="252"/>
      <c r="C75" s="252"/>
      <c r="D75" s="252"/>
      <c r="E75" s="99"/>
      <c r="F75" s="99"/>
      <c r="G75" s="99"/>
      <c r="H75" s="198"/>
      <c r="I75" s="198"/>
      <c r="J75" s="198"/>
      <c r="K75" s="198"/>
    </row>
    <row r="76" spans="1:11">
      <c r="A76" s="56"/>
      <c r="B76" s="161"/>
      <c r="C76" s="161"/>
      <c r="D76" s="161"/>
      <c r="E76" s="161"/>
      <c r="F76" s="161"/>
      <c r="G76" s="161"/>
    </row>
    <row r="77" spans="1:11">
      <c r="B77" s="48"/>
      <c r="C77" s="48"/>
      <c r="D77" s="48"/>
      <c r="E77" s="48"/>
      <c r="F77" s="48"/>
      <c r="G77" s="48"/>
    </row>
    <row r="78" spans="1:11">
      <c r="B78" s="48"/>
      <c r="C78" s="48"/>
      <c r="D78" s="48"/>
      <c r="E78" s="48"/>
      <c r="F78" s="48"/>
      <c r="G78" s="165"/>
    </row>
    <row r="79" spans="1:11">
      <c r="B79" s="48"/>
      <c r="C79" s="48"/>
      <c r="D79" s="48"/>
      <c r="E79" s="48"/>
      <c r="F79" s="48"/>
      <c r="G79" s="165"/>
    </row>
    <row r="80" spans="1:11">
      <c r="B80" s="166"/>
      <c r="C80" s="166"/>
      <c r="D80" s="166"/>
      <c r="E80" s="166"/>
      <c r="F80" s="166"/>
      <c r="G80" s="166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9E501-EB9C-4C1C-B2B8-40A167C05EA6}">
  <dimension ref="A1:H80"/>
  <sheetViews>
    <sheetView workbookViewId="0">
      <selection activeCell="A13" sqref="A13"/>
    </sheetView>
  </sheetViews>
  <sheetFormatPr baseColWidth="10" defaultRowHeight="14.4"/>
  <cols>
    <col min="1" max="1" width="78.77734375" bestFit="1" customWidth="1"/>
    <col min="2" max="2" width="14" bestFit="1" customWidth="1"/>
    <col min="3" max="3" width="13" bestFit="1" customWidth="1"/>
    <col min="4" max="6" width="14" bestFit="1" customWidth="1"/>
    <col min="7" max="7" width="13" bestFit="1" customWidth="1"/>
  </cols>
  <sheetData>
    <row r="1" spans="1:8" ht="21">
      <c r="A1" s="197" t="s">
        <v>699</v>
      </c>
      <c r="B1" s="197"/>
      <c r="C1" s="197"/>
      <c r="D1" s="197"/>
      <c r="E1" s="197"/>
      <c r="F1" s="197"/>
      <c r="G1" s="197"/>
      <c r="H1" s="270"/>
    </row>
    <row r="2" spans="1:8">
      <c r="A2" s="120" t="s">
        <v>122</v>
      </c>
      <c r="B2" s="121"/>
      <c r="C2" s="121"/>
      <c r="D2" s="121"/>
      <c r="E2" s="121"/>
      <c r="F2" s="121"/>
      <c r="G2" s="122"/>
      <c r="H2" s="257"/>
    </row>
    <row r="3" spans="1:8">
      <c r="A3" s="123" t="s">
        <v>700</v>
      </c>
      <c r="B3" s="124"/>
      <c r="C3" s="124"/>
      <c r="D3" s="124"/>
      <c r="E3" s="124"/>
      <c r="F3" s="124"/>
      <c r="G3" s="125"/>
      <c r="H3" s="257"/>
    </row>
    <row r="4" spans="1:8">
      <c r="A4" s="126" t="s">
        <v>297</v>
      </c>
      <c r="B4" s="127"/>
      <c r="C4" s="127"/>
      <c r="D4" s="127"/>
      <c r="E4" s="127"/>
      <c r="F4" s="127"/>
      <c r="G4" s="128"/>
      <c r="H4" s="257"/>
    </row>
    <row r="5" spans="1:8">
      <c r="A5" s="129" t="s">
        <v>2</v>
      </c>
      <c r="B5" s="130"/>
      <c r="C5" s="130"/>
      <c r="D5" s="130"/>
      <c r="E5" s="130"/>
      <c r="F5" s="130"/>
      <c r="G5" s="131"/>
      <c r="H5" s="257"/>
    </row>
    <row r="6" spans="1:8">
      <c r="A6" s="141" t="s">
        <v>701</v>
      </c>
      <c r="B6" s="162" t="s">
        <v>702</v>
      </c>
      <c r="C6" s="162"/>
      <c r="D6" s="162"/>
      <c r="E6" s="162"/>
      <c r="F6" s="162"/>
      <c r="G6" s="162" t="s">
        <v>703</v>
      </c>
      <c r="H6" s="257"/>
    </row>
    <row r="7" spans="1:8" ht="57.6">
      <c r="A7" s="143"/>
      <c r="B7" s="261" t="s">
        <v>704</v>
      </c>
      <c r="C7" s="260" t="s">
        <v>509</v>
      </c>
      <c r="D7" s="261" t="s">
        <v>510</v>
      </c>
      <c r="E7" s="261" t="s">
        <v>303</v>
      </c>
      <c r="F7" s="261" t="s">
        <v>705</v>
      </c>
      <c r="G7" s="162"/>
      <c r="H7" s="257"/>
    </row>
    <row r="8" spans="1:8">
      <c r="A8" s="263" t="s">
        <v>706</v>
      </c>
      <c r="B8" s="274"/>
      <c r="C8" s="274"/>
      <c r="D8" s="274"/>
      <c r="E8" s="274"/>
      <c r="F8" s="274"/>
      <c r="G8" s="274"/>
      <c r="H8" s="257"/>
    </row>
    <row r="9" spans="1:8">
      <c r="A9" s="264" t="s">
        <v>170</v>
      </c>
      <c r="B9" s="282">
        <v>0</v>
      </c>
      <c r="C9" s="282">
        <v>0</v>
      </c>
      <c r="D9" s="275">
        <v>0</v>
      </c>
      <c r="E9" s="282">
        <v>0</v>
      </c>
      <c r="F9" s="282">
        <v>0</v>
      </c>
      <c r="G9" s="275">
        <v>0</v>
      </c>
      <c r="H9" s="258"/>
    </row>
    <row r="10" spans="1:8">
      <c r="A10" s="264" t="s">
        <v>171</v>
      </c>
      <c r="B10" s="282">
        <v>0</v>
      </c>
      <c r="C10" s="282">
        <v>0</v>
      </c>
      <c r="D10" s="275">
        <v>0</v>
      </c>
      <c r="E10" s="282">
        <v>0</v>
      </c>
      <c r="F10" s="282">
        <v>0</v>
      </c>
      <c r="G10" s="275">
        <v>0</v>
      </c>
      <c r="H10" s="257"/>
    </row>
    <row r="11" spans="1:8">
      <c r="A11" s="264" t="s">
        <v>172</v>
      </c>
      <c r="B11" s="282">
        <v>0</v>
      </c>
      <c r="C11" s="282">
        <v>0</v>
      </c>
      <c r="D11" s="275">
        <v>0</v>
      </c>
      <c r="E11" s="282">
        <v>0</v>
      </c>
      <c r="F11" s="282">
        <v>0</v>
      </c>
      <c r="G11" s="275">
        <v>0</v>
      </c>
      <c r="H11" s="257"/>
    </row>
    <row r="12" spans="1:8">
      <c r="A12" s="264" t="s">
        <v>707</v>
      </c>
      <c r="B12" s="282">
        <v>0</v>
      </c>
      <c r="C12" s="282">
        <v>0</v>
      </c>
      <c r="D12" s="275">
        <v>0</v>
      </c>
      <c r="E12" s="282">
        <v>0</v>
      </c>
      <c r="F12" s="282">
        <v>0</v>
      </c>
      <c r="G12" s="275">
        <v>0</v>
      </c>
      <c r="H12" s="257"/>
    </row>
    <row r="13" spans="1:8">
      <c r="A13" s="264" t="s">
        <v>174</v>
      </c>
      <c r="B13" s="282">
        <v>424343.31</v>
      </c>
      <c r="C13" s="282">
        <v>273327.35999999999</v>
      </c>
      <c r="D13" s="275">
        <v>697670.66999999993</v>
      </c>
      <c r="E13" s="282">
        <v>698099.1</v>
      </c>
      <c r="F13" s="282">
        <v>698099.1</v>
      </c>
      <c r="G13" s="275">
        <v>273755.78999999998</v>
      </c>
      <c r="H13" s="257"/>
    </row>
    <row r="14" spans="1:8">
      <c r="A14" s="264" t="s">
        <v>175</v>
      </c>
      <c r="B14" s="282">
        <v>0</v>
      </c>
      <c r="C14" s="282">
        <v>0</v>
      </c>
      <c r="D14" s="275">
        <v>0</v>
      </c>
      <c r="E14" s="282">
        <v>0</v>
      </c>
      <c r="F14" s="282">
        <v>0</v>
      </c>
      <c r="G14" s="275">
        <v>0</v>
      </c>
      <c r="H14" s="257"/>
    </row>
    <row r="15" spans="1:8">
      <c r="A15" s="264" t="s">
        <v>708</v>
      </c>
      <c r="B15" s="282">
        <v>53060791.920000002</v>
      </c>
      <c r="C15" s="282">
        <v>2008600</v>
      </c>
      <c r="D15" s="275">
        <v>55069391.920000002</v>
      </c>
      <c r="E15" s="282">
        <v>49002710.43</v>
      </c>
      <c r="F15" s="282">
        <v>49002710.43</v>
      </c>
      <c r="G15" s="275">
        <v>-4058081.4900000021</v>
      </c>
      <c r="H15" s="257"/>
    </row>
    <row r="16" spans="1:8">
      <c r="A16" s="259" t="s">
        <v>709</v>
      </c>
      <c r="B16" s="275">
        <v>0</v>
      </c>
      <c r="C16" s="275">
        <v>0</v>
      </c>
      <c r="D16" s="275">
        <v>0</v>
      </c>
      <c r="E16" s="275">
        <v>0</v>
      </c>
      <c r="F16" s="275">
        <v>0</v>
      </c>
      <c r="G16" s="275">
        <v>0</v>
      </c>
      <c r="H16" s="257"/>
    </row>
    <row r="17" spans="1:8">
      <c r="A17" s="268" t="s">
        <v>710</v>
      </c>
      <c r="B17" s="282">
        <v>0</v>
      </c>
      <c r="C17" s="282">
        <v>0</v>
      </c>
      <c r="D17" s="275">
        <v>0</v>
      </c>
      <c r="E17" s="282">
        <v>0</v>
      </c>
      <c r="F17" s="282">
        <v>0</v>
      </c>
      <c r="G17" s="275">
        <v>0</v>
      </c>
      <c r="H17" s="219"/>
    </row>
    <row r="18" spans="1:8">
      <c r="A18" s="268" t="s">
        <v>711</v>
      </c>
      <c r="B18" s="282">
        <v>0</v>
      </c>
      <c r="C18" s="282">
        <v>0</v>
      </c>
      <c r="D18" s="275">
        <v>0</v>
      </c>
      <c r="E18" s="282">
        <v>0</v>
      </c>
      <c r="F18" s="282">
        <v>0</v>
      </c>
      <c r="G18" s="275">
        <v>0</v>
      </c>
      <c r="H18" s="219"/>
    </row>
    <row r="19" spans="1:8">
      <c r="A19" s="268" t="s">
        <v>712</v>
      </c>
      <c r="B19" s="282">
        <v>0</v>
      </c>
      <c r="C19" s="282">
        <v>0</v>
      </c>
      <c r="D19" s="275">
        <v>0</v>
      </c>
      <c r="E19" s="282">
        <v>0</v>
      </c>
      <c r="F19" s="282">
        <v>0</v>
      </c>
      <c r="G19" s="275">
        <v>0</v>
      </c>
      <c r="H19" s="219"/>
    </row>
    <row r="20" spans="1:8">
      <c r="A20" s="268" t="s">
        <v>713</v>
      </c>
      <c r="B20" s="275"/>
      <c r="C20" s="275"/>
      <c r="D20" s="275">
        <v>0</v>
      </c>
      <c r="E20" s="275"/>
      <c r="F20" s="275"/>
      <c r="G20" s="275">
        <v>0</v>
      </c>
      <c r="H20" s="219"/>
    </row>
    <row r="21" spans="1:8">
      <c r="A21" s="268" t="s">
        <v>714</v>
      </c>
      <c r="B21" s="275"/>
      <c r="C21" s="275"/>
      <c r="D21" s="275">
        <v>0</v>
      </c>
      <c r="E21" s="275"/>
      <c r="F21" s="275"/>
      <c r="G21" s="275">
        <v>0</v>
      </c>
      <c r="H21" s="219"/>
    </row>
    <row r="22" spans="1:8">
      <c r="A22" s="268" t="s">
        <v>715</v>
      </c>
      <c r="B22" s="282">
        <v>0</v>
      </c>
      <c r="C22" s="282">
        <v>0</v>
      </c>
      <c r="D22" s="275">
        <v>0</v>
      </c>
      <c r="E22" s="282">
        <v>0</v>
      </c>
      <c r="F22" s="282">
        <v>0</v>
      </c>
      <c r="G22" s="275">
        <v>0</v>
      </c>
      <c r="H22" s="219"/>
    </row>
    <row r="23" spans="1:8">
      <c r="A23" s="268" t="s">
        <v>716</v>
      </c>
      <c r="B23" s="275"/>
      <c r="C23" s="275"/>
      <c r="D23" s="275">
        <v>0</v>
      </c>
      <c r="E23" s="275"/>
      <c r="F23" s="275"/>
      <c r="G23" s="275">
        <v>0</v>
      </c>
      <c r="H23" s="219"/>
    </row>
    <row r="24" spans="1:8">
      <c r="A24" s="268" t="s">
        <v>717</v>
      </c>
      <c r="B24" s="275"/>
      <c r="C24" s="275"/>
      <c r="D24" s="275">
        <v>0</v>
      </c>
      <c r="E24" s="275"/>
      <c r="F24" s="275"/>
      <c r="G24" s="275">
        <v>0</v>
      </c>
      <c r="H24" s="219"/>
    </row>
    <row r="25" spans="1:8">
      <c r="A25" s="268" t="s">
        <v>718</v>
      </c>
      <c r="B25" s="282">
        <v>0</v>
      </c>
      <c r="C25" s="282">
        <v>0</v>
      </c>
      <c r="D25" s="275">
        <v>0</v>
      </c>
      <c r="E25" s="282">
        <v>0</v>
      </c>
      <c r="F25" s="282">
        <v>0</v>
      </c>
      <c r="G25" s="275">
        <v>0</v>
      </c>
      <c r="H25" s="219"/>
    </row>
    <row r="26" spans="1:8">
      <c r="A26" s="268" t="s">
        <v>719</v>
      </c>
      <c r="B26" s="282">
        <v>0</v>
      </c>
      <c r="C26" s="282">
        <v>0</v>
      </c>
      <c r="D26" s="275">
        <v>0</v>
      </c>
      <c r="E26" s="282">
        <v>0</v>
      </c>
      <c r="F26" s="282">
        <v>0</v>
      </c>
      <c r="G26" s="275">
        <v>0</v>
      </c>
      <c r="H26" s="219"/>
    </row>
    <row r="27" spans="1:8">
      <c r="A27" s="268" t="s">
        <v>720</v>
      </c>
      <c r="B27" s="282">
        <v>0</v>
      </c>
      <c r="C27" s="282">
        <v>0</v>
      </c>
      <c r="D27" s="275">
        <v>0</v>
      </c>
      <c r="E27" s="282">
        <v>0</v>
      </c>
      <c r="F27" s="282">
        <v>0</v>
      </c>
      <c r="G27" s="275">
        <v>0</v>
      </c>
      <c r="H27" s="219"/>
    </row>
    <row r="28" spans="1:8">
      <c r="A28" s="264" t="s">
        <v>721</v>
      </c>
      <c r="B28" s="275">
        <v>0</v>
      </c>
      <c r="C28" s="275">
        <v>0</v>
      </c>
      <c r="D28" s="275">
        <v>0</v>
      </c>
      <c r="E28" s="275">
        <v>0</v>
      </c>
      <c r="F28" s="275">
        <v>0</v>
      </c>
      <c r="G28" s="275">
        <v>0</v>
      </c>
      <c r="H28" s="219"/>
    </row>
    <row r="29" spans="1:8">
      <c r="A29" s="268" t="s">
        <v>722</v>
      </c>
      <c r="B29" s="282">
        <v>0</v>
      </c>
      <c r="C29" s="282">
        <v>0</v>
      </c>
      <c r="D29" s="275">
        <v>0</v>
      </c>
      <c r="E29" s="282">
        <v>0</v>
      </c>
      <c r="F29" s="282">
        <v>0</v>
      </c>
      <c r="G29" s="275">
        <v>0</v>
      </c>
      <c r="H29" s="219"/>
    </row>
    <row r="30" spans="1:8">
      <c r="A30" s="268" t="s">
        <v>723</v>
      </c>
      <c r="B30" s="282">
        <v>0</v>
      </c>
      <c r="C30" s="282">
        <v>0</v>
      </c>
      <c r="D30" s="275">
        <v>0</v>
      </c>
      <c r="E30" s="282">
        <v>0</v>
      </c>
      <c r="F30" s="282">
        <v>0</v>
      </c>
      <c r="G30" s="275">
        <v>0</v>
      </c>
      <c r="H30" s="219"/>
    </row>
    <row r="31" spans="1:8">
      <c r="A31" s="268" t="s">
        <v>724</v>
      </c>
      <c r="B31" s="282">
        <v>0</v>
      </c>
      <c r="C31" s="282">
        <v>0</v>
      </c>
      <c r="D31" s="275">
        <v>0</v>
      </c>
      <c r="E31" s="282">
        <v>0</v>
      </c>
      <c r="F31" s="282">
        <v>0</v>
      </c>
      <c r="G31" s="275">
        <v>0</v>
      </c>
      <c r="H31" s="219"/>
    </row>
    <row r="32" spans="1:8">
      <c r="A32" s="268" t="s">
        <v>725</v>
      </c>
      <c r="B32" s="282">
        <v>0</v>
      </c>
      <c r="C32" s="282">
        <v>0</v>
      </c>
      <c r="D32" s="275">
        <v>0</v>
      </c>
      <c r="E32" s="282">
        <v>0</v>
      </c>
      <c r="F32" s="282">
        <v>0</v>
      </c>
      <c r="G32" s="275">
        <v>0</v>
      </c>
      <c r="H32" s="219"/>
    </row>
    <row r="33" spans="1:8">
      <c r="A33" s="268" t="s">
        <v>726</v>
      </c>
      <c r="B33" s="282">
        <v>0</v>
      </c>
      <c r="C33" s="282">
        <v>0</v>
      </c>
      <c r="D33" s="275">
        <v>0</v>
      </c>
      <c r="E33" s="282">
        <v>0</v>
      </c>
      <c r="F33" s="282">
        <v>0</v>
      </c>
      <c r="G33" s="275">
        <v>0</v>
      </c>
      <c r="H33" s="257"/>
    </row>
    <row r="34" spans="1:8">
      <c r="A34" s="264" t="s">
        <v>179</v>
      </c>
      <c r="B34" s="282">
        <v>0</v>
      </c>
      <c r="C34" s="282">
        <v>0</v>
      </c>
      <c r="D34" s="275">
        <v>0</v>
      </c>
      <c r="E34" s="282">
        <v>0</v>
      </c>
      <c r="F34" s="282">
        <v>0</v>
      </c>
      <c r="G34" s="275">
        <v>0</v>
      </c>
      <c r="H34" s="257"/>
    </row>
    <row r="35" spans="1:8">
      <c r="A35" s="264" t="s">
        <v>180</v>
      </c>
      <c r="B35" s="275">
        <v>0</v>
      </c>
      <c r="C35" s="275">
        <v>140000</v>
      </c>
      <c r="D35" s="275">
        <v>140000</v>
      </c>
      <c r="E35" s="275">
        <v>140000</v>
      </c>
      <c r="F35" s="275">
        <v>140000</v>
      </c>
      <c r="G35" s="275">
        <v>140000</v>
      </c>
      <c r="H35" s="257"/>
    </row>
    <row r="36" spans="1:8">
      <c r="A36" s="268" t="s">
        <v>727</v>
      </c>
      <c r="B36" s="282">
        <v>0</v>
      </c>
      <c r="C36" s="282">
        <v>140000</v>
      </c>
      <c r="D36" s="275">
        <v>140000</v>
      </c>
      <c r="E36" s="282">
        <v>140000</v>
      </c>
      <c r="F36" s="282">
        <v>140000</v>
      </c>
      <c r="G36" s="275">
        <v>140000</v>
      </c>
      <c r="H36" s="257"/>
    </row>
    <row r="37" spans="1:8">
      <c r="A37" s="264" t="s">
        <v>728</v>
      </c>
      <c r="B37" s="275">
        <v>0</v>
      </c>
      <c r="C37" s="275">
        <v>0</v>
      </c>
      <c r="D37" s="275">
        <v>0</v>
      </c>
      <c r="E37" s="275">
        <v>0</v>
      </c>
      <c r="F37" s="275">
        <v>0</v>
      </c>
      <c r="G37" s="275">
        <v>0</v>
      </c>
      <c r="H37" s="257"/>
    </row>
    <row r="38" spans="1:8">
      <c r="A38" s="268" t="s">
        <v>729</v>
      </c>
      <c r="B38" s="275"/>
      <c r="C38" s="275"/>
      <c r="D38" s="275">
        <v>0</v>
      </c>
      <c r="E38" s="275"/>
      <c r="F38" s="275"/>
      <c r="G38" s="275">
        <v>0</v>
      </c>
      <c r="H38" s="257"/>
    </row>
    <row r="39" spans="1:8">
      <c r="A39" s="268" t="s">
        <v>730</v>
      </c>
      <c r="B39" s="275"/>
      <c r="C39" s="275"/>
      <c r="D39" s="275">
        <v>0</v>
      </c>
      <c r="E39" s="275"/>
      <c r="F39" s="275"/>
      <c r="G39" s="275">
        <v>0</v>
      </c>
      <c r="H39" s="257"/>
    </row>
    <row r="40" spans="1:8">
      <c r="A40" s="265"/>
      <c r="B40" s="275"/>
      <c r="C40" s="275"/>
      <c r="D40" s="275"/>
      <c r="E40" s="275"/>
      <c r="F40" s="275"/>
      <c r="G40" s="275"/>
      <c r="H40" s="257"/>
    </row>
    <row r="41" spans="1:8">
      <c r="A41" s="266" t="s">
        <v>731</v>
      </c>
      <c r="B41" s="276">
        <v>53485135.230000004</v>
      </c>
      <c r="C41" s="276">
        <v>2421927.36</v>
      </c>
      <c r="D41" s="276">
        <v>55907062.590000004</v>
      </c>
      <c r="E41" s="276">
        <v>49840809.530000001</v>
      </c>
      <c r="F41" s="276">
        <v>49840809.530000001</v>
      </c>
      <c r="G41" s="276">
        <v>-3644325.700000002</v>
      </c>
      <c r="H41" s="257"/>
    </row>
    <row r="42" spans="1:8">
      <c r="A42" s="266" t="s">
        <v>732</v>
      </c>
      <c r="B42" s="277"/>
      <c r="C42" s="277"/>
      <c r="D42" s="277"/>
      <c r="E42" s="277"/>
      <c r="F42" s="277"/>
      <c r="G42" s="276">
        <v>0</v>
      </c>
      <c r="H42" s="258"/>
    </row>
    <row r="43" spans="1:8">
      <c r="A43" s="265"/>
      <c r="B43" s="278"/>
      <c r="C43" s="278"/>
      <c r="D43" s="278"/>
      <c r="E43" s="278"/>
      <c r="F43" s="278"/>
      <c r="G43" s="278"/>
      <c r="H43" s="257"/>
    </row>
    <row r="44" spans="1:8">
      <c r="A44" s="266" t="s">
        <v>733</v>
      </c>
      <c r="B44" s="278"/>
      <c r="C44" s="278"/>
      <c r="D44" s="278"/>
      <c r="E44" s="278"/>
      <c r="F44" s="278"/>
      <c r="G44" s="278"/>
      <c r="H44" s="257"/>
    </row>
    <row r="45" spans="1:8">
      <c r="A45" s="264" t="s">
        <v>734</v>
      </c>
      <c r="B45" s="275">
        <v>0</v>
      </c>
      <c r="C45" s="275">
        <v>0</v>
      </c>
      <c r="D45" s="275">
        <v>0</v>
      </c>
      <c r="E45" s="275">
        <v>0</v>
      </c>
      <c r="F45" s="275">
        <v>0</v>
      </c>
      <c r="G45" s="275">
        <v>0</v>
      </c>
      <c r="H45" s="257"/>
    </row>
    <row r="46" spans="1:8" ht="409.6">
      <c r="A46" s="269" t="s">
        <v>735</v>
      </c>
      <c r="B46" s="275"/>
      <c r="C46" s="275"/>
      <c r="D46" s="275">
        <v>0</v>
      </c>
      <c r="E46" s="275"/>
      <c r="F46" s="275"/>
      <c r="G46" s="275">
        <v>0</v>
      </c>
      <c r="H46" s="257"/>
    </row>
    <row r="47" spans="1:8" ht="409.6">
      <c r="A47" s="269" t="s">
        <v>736</v>
      </c>
      <c r="B47" s="275"/>
      <c r="C47" s="275"/>
      <c r="D47" s="275">
        <v>0</v>
      </c>
      <c r="E47" s="275"/>
      <c r="F47" s="275"/>
      <c r="G47" s="275">
        <v>0</v>
      </c>
      <c r="H47" s="257"/>
    </row>
    <row r="48" spans="1:8" ht="409.6">
      <c r="A48" s="269" t="s">
        <v>737</v>
      </c>
      <c r="B48" s="282">
        <v>0</v>
      </c>
      <c r="C48" s="282">
        <v>0</v>
      </c>
      <c r="D48" s="275">
        <v>0</v>
      </c>
      <c r="E48" s="282">
        <v>0</v>
      </c>
      <c r="F48" s="282">
        <v>0</v>
      </c>
      <c r="G48" s="275">
        <v>0</v>
      </c>
      <c r="H48" s="257"/>
    </row>
    <row r="49" spans="1:8" ht="409.6">
      <c r="A49" s="269" t="s">
        <v>738</v>
      </c>
      <c r="B49" s="282">
        <v>0</v>
      </c>
      <c r="C49" s="282">
        <v>0</v>
      </c>
      <c r="D49" s="275">
        <v>0</v>
      </c>
      <c r="E49" s="282">
        <v>0</v>
      </c>
      <c r="F49" s="282">
        <v>0</v>
      </c>
      <c r="G49" s="275">
        <v>0</v>
      </c>
      <c r="H49" s="219"/>
    </row>
    <row r="50" spans="1:8" ht="409.6">
      <c r="A50" s="269" t="s">
        <v>739</v>
      </c>
      <c r="B50" s="275"/>
      <c r="C50" s="275"/>
      <c r="D50" s="275">
        <v>0</v>
      </c>
      <c r="E50" s="275"/>
      <c r="F50" s="275"/>
      <c r="G50" s="275">
        <v>0</v>
      </c>
      <c r="H50" s="219"/>
    </row>
    <row r="51" spans="1:8" ht="409.6">
      <c r="A51" s="269" t="s">
        <v>740</v>
      </c>
      <c r="B51" s="275"/>
      <c r="C51" s="275"/>
      <c r="D51" s="275">
        <v>0</v>
      </c>
      <c r="E51" s="275"/>
      <c r="F51" s="275"/>
      <c r="G51" s="275">
        <v>0</v>
      </c>
      <c r="H51" s="219"/>
    </row>
    <row r="52" spans="1:8" ht="409.6">
      <c r="A52" s="262" t="s">
        <v>741</v>
      </c>
      <c r="B52" s="275"/>
      <c r="C52" s="275"/>
      <c r="D52" s="275">
        <v>0</v>
      </c>
      <c r="E52" s="275"/>
      <c r="F52" s="275"/>
      <c r="G52" s="275">
        <v>0</v>
      </c>
      <c r="H52" s="219"/>
    </row>
    <row r="53" spans="1:8">
      <c r="A53" s="268" t="s">
        <v>742</v>
      </c>
      <c r="B53" s="275"/>
      <c r="C53" s="275"/>
      <c r="D53" s="275">
        <v>0</v>
      </c>
      <c r="E53" s="275"/>
      <c r="F53" s="275"/>
      <c r="G53" s="275">
        <v>0</v>
      </c>
      <c r="H53" s="219"/>
    </row>
    <row r="54" spans="1:8">
      <c r="A54" s="264" t="s">
        <v>743</v>
      </c>
      <c r="B54" s="275">
        <v>0</v>
      </c>
      <c r="C54" s="275">
        <v>0</v>
      </c>
      <c r="D54" s="275">
        <v>0</v>
      </c>
      <c r="E54" s="275">
        <v>0</v>
      </c>
      <c r="F54" s="275">
        <v>0</v>
      </c>
      <c r="G54" s="275">
        <v>0</v>
      </c>
      <c r="H54" s="219"/>
    </row>
    <row r="55" spans="1:8" ht="409.6">
      <c r="A55" s="262" t="s">
        <v>744</v>
      </c>
      <c r="B55" s="275"/>
      <c r="C55" s="275"/>
      <c r="D55" s="275">
        <v>0</v>
      </c>
      <c r="E55" s="275"/>
      <c r="F55" s="275"/>
      <c r="G55" s="275">
        <v>0</v>
      </c>
      <c r="H55" s="219"/>
    </row>
    <row r="56" spans="1:8" ht="409.6">
      <c r="A56" s="269" t="s">
        <v>745</v>
      </c>
      <c r="B56" s="275"/>
      <c r="C56" s="275"/>
      <c r="D56" s="275">
        <v>0</v>
      </c>
      <c r="E56" s="275"/>
      <c r="F56" s="275"/>
      <c r="G56" s="275">
        <v>0</v>
      </c>
      <c r="H56" s="219"/>
    </row>
    <row r="57" spans="1:8" ht="374.4">
      <c r="A57" s="269" t="s">
        <v>746</v>
      </c>
      <c r="B57" s="275"/>
      <c r="C57" s="275"/>
      <c r="D57" s="275">
        <v>0</v>
      </c>
      <c r="E57" s="275"/>
      <c r="F57" s="275"/>
      <c r="G57" s="275">
        <v>0</v>
      </c>
      <c r="H57" s="219"/>
    </row>
    <row r="58" spans="1:8" ht="388.8">
      <c r="A58" s="262" t="s">
        <v>747</v>
      </c>
      <c r="B58" s="282">
        <v>0</v>
      </c>
      <c r="C58" s="282">
        <v>0</v>
      </c>
      <c r="D58" s="275">
        <v>0</v>
      </c>
      <c r="E58" s="282">
        <v>0</v>
      </c>
      <c r="F58" s="282">
        <v>0</v>
      </c>
      <c r="G58" s="275">
        <v>0</v>
      </c>
      <c r="H58" s="219"/>
    </row>
    <row r="59" spans="1:8">
      <c r="A59" s="264" t="s">
        <v>748</v>
      </c>
      <c r="B59" s="275">
        <v>0</v>
      </c>
      <c r="C59" s="275">
        <v>0</v>
      </c>
      <c r="D59" s="275">
        <v>0</v>
      </c>
      <c r="E59" s="275">
        <v>0</v>
      </c>
      <c r="F59" s="275">
        <v>0</v>
      </c>
      <c r="G59" s="275">
        <v>0</v>
      </c>
      <c r="H59" s="219"/>
    </row>
    <row r="60" spans="1:8" ht="409.6">
      <c r="A60" s="269" t="s">
        <v>749</v>
      </c>
      <c r="B60" s="282">
        <v>0</v>
      </c>
      <c r="C60" s="282">
        <v>0</v>
      </c>
      <c r="D60" s="275">
        <v>0</v>
      </c>
      <c r="E60" s="282">
        <v>0</v>
      </c>
      <c r="F60" s="282">
        <v>0</v>
      </c>
      <c r="G60" s="275">
        <v>0</v>
      </c>
      <c r="H60" s="219"/>
    </row>
    <row r="61" spans="1:8" ht="201.6">
      <c r="A61" s="269" t="s">
        <v>750</v>
      </c>
      <c r="B61" s="282">
        <v>0</v>
      </c>
      <c r="C61" s="282">
        <v>0</v>
      </c>
      <c r="D61" s="275">
        <v>0</v>
      </c>
      <c r="E61" s="282">
        <v>0</v>
      </c>
      <c r="F61" s="282">
        <v>0</v>
      </c>
      <c r="G61" s="275">
        <v>0</v>
      </c>
      <c r="H61" s="219"/>
    </row>
    <row r="62" spans="1:8">
      <c r="A62" s="264" t="s">
        <v>186</v>
      </c>
      <c r="B62" s="282">
        <v>0</v>
      </c>
      <c r="C62" s="282">
        <v>0</v>
      </c>
      <c r="D62" s="275">
        <v>0</v>
      </c>
      <c r="E62" s="282">
        <v>0</v>
      </c>
      <c r="F62" s="282">
        <v>0</v>
      </c>
      <c r="G62" s="275">
        <v>0</v>
      </c>
      <c r="H62" s="219"/>
    </row>
    <row r="63" spans="1:8">
      <c r="A63" s="264" t="s">
        <v>187</v>
      </c>
      <c r="B63" s="282">
        <v>0</v>
      </c>
      <c r="C63" s="282">
        <v>0</v>
      </c>
      <c r="D63" s="275">
        <v>0</v>
      </c>
      <c r="E63" s="282">
        <v>0</v>
      </c>
      <c r="F63" s="275"/>
      <c r="G63" s="275">
        <v>0</v>
      </c>
      <c r="H63" s="219"/>
    </row>
    <row r="64" spans="1:8">
      <c r="A64" s="265"/>
      <c r="B64" s="278"/>
      <c r="C64" s="278"/>
      <c r="D64" s="278"/>
      <c r="E64" s="278"/>
      <c r="F64" s="278"/>
      <c r="G64" s="278"/>
      <c r="H64" s="219"/>
    </row>
    <row r="65" spans="1:8">
      <c r="A65" s="266" t="s">
        <v>751</v>
      </c>
      <c r="B65" s="276">
        <v>0</v>
      </c>
      <c r="C65" s="276">
        <v>0</v>
      </c>
      <c r="D65" s="276">
        <v>0</v>
      </c>
      <c r="E65" s="276">
        <v>0</v>
      </c>
      <c r="F65" s="276">
        <v>0</v>
      </c>
      <c r="G65" s="276">
        <v>0</v>
      </c>
      <c r="H65" s="219"/>
    </row>
    <row r="66" spans="1:8">
      <c r="A66" s="265"/>
      <c r="B66" s="278"/>
      <c r="C66" s="278"/>
      <c r="D66" s="278"/>
      <c r="E66" s="278"/>
      <c r="F66" s="278"/>
      <c r="G66" s="278"/>
      <c r="H66" s="219"/>
    </row>
    <row r="67" spans="1:8">
      <c r="A67" s="266" t="s">
        <v>752</v>
      </c>
      <c r="B67" s="276">
        <v>0</v>
      </c>
      <c r="C67" s="276">
        <v>0</v>
      </c>
      <c r="D67" s="276">
        <v>0</v>
      </c>
      <c r="E67" s="276">
        <v>0</v>
      </c>
      <c r="F67" s="276">
        <v>0</v>
      </c>
      <c r="G67" s="276">
        <v>0</v>
      </c>
      <c r="H67" s="219"/>
    </row>
    <row r="68" spans="1:8">
      <c r="A68" s="264" t="s">
        <v>189</v>
      </c>
      <c r="B68" s="282">
        <v>0</v>
      </c>
      <c r="C68" s="282">
        <v>0</v>
      </c>
      <c r="D68" s="275">
        <v>0</v>
      </c>
      <c r="E68" s="282">
        <v>0</v>
      </c>
      <c r="F68" s="282">
        <v>0</v>
      </c>
      <c r="G68" s="275">
        <v>0</v>
      </c>
      <c r="H68" s="219"/>
    </row>
    <row r="69" spans="1:8">
      <c r="A69" s="265"/>
      <c r="B69" s="278"/>
      <c r="C69" s="278"/>
      <c r="D69" s="278"/>
      <c r="E69" s="278"/>
      <c r="F69" s="278"/>
      <c r="G69" s="278"/>
      <c r="H69" s="219"/>
    </row>
    <row r="70" spans="1:8">
      <c r="A70" s="266" t="s">
        <v>753</v>
      </c>
      <c r="B70" s="276">
        <v>53485135.230000004</v>
      </c>
      <c r="C70" s="276">
        <v>2421927.36</v>
      </c>
      <c r="D70" s="276">
        <v>55907062.590000004</v>
      </c>
      <c r="E70" s="276">
        <v>49840809.530000001</v>
      </c>
      <c r="F70" s="276">
        <v>49840809.530000001</v>
      </c>
      <c r="G70" s="276">
        <v>-3644325.700000002</v>
      </c>
      <c r="H70" s="219"/>
    </row>
    <row r="71" spans="1:8">
      <c r="A71" s="265"/>
      <c r="B71" s="278"/>
      <c r="C71" s="278"/>
      <c r="D71" s="278"/>
      <c r="E71" s="278"/>
      <c r="F71" s="278"/>
      <c r="G71" s="278"/>
      <c r="H71" s="219"/>
    </row>
    <row r="72" spans="1:8">
      <c r="A72" s="266" t="s">
        <v>191</v>
      </c>
      <c r="B72" s="278"/>
      <c r="C72" s="278"/>
      <c r="D72" s="278"/>
      <c r="E72" s="278"/>
      <c r="F72" s="278"/>
      <c r="G72" s="278"/>
      <c r="H72" s="219"/>
    </row>
    <row r="73" spans="1:8" ht="230.4">
      <c r="A73" s="272" t="s">
        <v>754</v>
      </c>
      <c r="B73" s="282">
        <v>0</v>
      </c>
      <c r="C73" s="282">
        <v>0</v>
      </c>
      <c r="D73" s="275">
        <v>0</v>
      </c>
      <c r="E73" s="282">
        <v>0</v>
      </c>
      <c r="F73" s="282">
        <v>0</v>
      </c>
      <c r="G73" s="275">
        <v>0</v>
      </c>
      <c r="H73" s="219"/>
    </row>
    <row r="74" spans="1:8" ht="244.8">
      <c r="A74" s="272" t="s">
        <v>193</v>
      </c>
      <c r="B74" s="282">
        <v>0</v>
      </c>
      <c r="C74" s="282">
        <v>0</v>
      </c>
      <c r="D74" s="275">
        <v>0</v>
      </c>
      <c r="E74" s="282">
        <v>0</v>
      </c>
      <c r="F74" s="282">
        <v>0</v>
      </c>
      <c r="G74" s="275">
        <v>0</v>
      </c>
      <c r="H74" s="219"/>
    </row>
    <row r="75" spans="1:8" ht="129.6">
      <c r="A75" s="271" t="s">
        <v>755</v>
      </c>
      <c r="B75" s="276">
        <v>0</v>
      </c>
      <c r="C75" s="276">
        <v>0</v>
      </c>
      <c r="D75" s="276">
        <v>0</v>
      </c>
      <c r="E75" s="276">
        <v>0</v>
      </c>
      <c r="F75" s="276">
        <v>0</v>
      </c>
      <c r="G75" s="276">
        <v>0</v>
      </c>
      <c r="H75" s="219"/>
    </row>
    <row r="76" spans="1:8">
      <c r="A76" s="267"/>
      <c r="B76" s="279"/>
      <c r="C76" s="279"/>
      <c r="D76" s="279"/>
      <c r="E76" s="279"/>
      <c r="F76" s="279"/>
      <c r="G76" s="279"/>
      <c r="H76" s="219"/>
    </row>
    <row r="77" spans="1:8">
      <c r="A77" s="257"/>
      <c r="B77" s="280"/>
      <c r="C77" s="280"/>
      <c r="D77" s="280"/>
      <c r="E77" s="280"/>
      <c r="F77" s="280"/>
      <c r="G77" s="280"/>
      <c r="H77" s="219"/>
    </row>
    <row r="78" spans="1:8">
      <c r="A78" s="257"/>
      <c r="B78" s="280"/>
      <c r="C78" s="280"/>
      <c r="D78" s="280">
        <v>0</v>
      </c>
      <c r="E78" s="280"/>
      <c r="F78" s="280"/>
      <c r="G78" s="281">
        <v>0</v>
      </c>
      <c r="H78" s="219"/>
    </row>
    <row r="79" spans="1:8">
      <c r="A79" s="257"/>
      <c r="B79" s="280"/>
      <c r="C79" s="280"/>
      <c r="D79" s="280"/>
      <c r="E79" s="280"/>
      <c r="F79" s="280"/>
      <c r="G79" s="281"/>
      <c r="H79" s="219"/>
    </row>
    <row r="80" spans="1:8">
      <c r="A80" s="257"/>
      <c r="B80" s="273"/>
      <c r="C80" s="273"/>
      <c r="D80" s="273"/>
      <c r="E80" s="273"/>
      <c r="F80" s="273"/>
      <c r="G80" s="273"/>
      <c r="H80" s="219"/>
    </row>
  </sheetData>
  <mergeCells count="8">
    <mergeCell ref="A1:G1"/>
    <mergeCell ref="A2:G2"/>
    <mergeCell ref="A3:G3"/>
    <mergeCell ref="A4:G4"/>
    <mergeCell ref="A5:G5"/>
    <mergeCell ref="A6:A7"/>
    <mergeCell ref="G6:G7"/>
    <mergeCell ref="B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8D598-04BE-4818-BAAE-308529E381DA}">
  <dimension ref="A1:H160"/>
  <sheetViews>
    <sheetView workbookViewId="0">
      <selection sqref="A1:XFD1048576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139" t="s">
        <v>294</v>
      </c>
      <c r="B1" s="140"/>
      <c r="C1" s="140"/>
      <c r="D1" s="140"/>
      <c r="E1" s="140"/>
      <c r="F1" s="140"/>
      <c r="G1" s="140"/>
    </row>
    <row r="2" spans="1:8">
      <c r="A2" s="141" t="s">
        <v>122</v>
      </c>
      <c r="B2" s="141"/>
      <c r="C2" s="141"/>
      <c r="D2" s="141"/>
      <c r="E2" s="141"/>
      <c r="F2" s="141"/>
      <c r="G2" s="141"/>
    </row>
    <row r="3" spans="1:8">
      <c r="A3" s="142" t="s">
        <v>295</v>
      </c>
      <c r="B3" s="142"/>
      <c r="C3" s="142"/>
      <c r="D3" s="142"/>
      <c r="E3" s="142"/>
      <c r="F3" s="142"/>
      <c r="G3" s="142"/>
    </row>
    <row r="4" spans="1:8">
      <c r="A4" s="142" t="s">
        <v>296</v>
      </c>
      <c r="B4" s="142"/>
      <c r="C4" s="142"/>
      <c r="D4" s="142"/>
      <c r="E4" s="142"/>
      <c r="F4" s="142"/>
      <c r="G4" s="142"/>
    </row>
    <row r="5" spans="1:8">
      <c r="A5" s="142" t="s">
        <v>297</v>
      </c>
      <c r="B5" s="142"/>
      <c r="C5" s="142"/>
      <c r="D5" s="142"/>
      <c r="E5" s="142"/>
      <c r="F5" s="142"/>
      <c r="G5" s="142"/>
    </row>
    <row r="6" spans="1:8">
      <c r="A6" s="143" t="s">
        <v>2</v>
      </c>
      <c r="B6" s="143"/>
      <c r="C6" s="143"/>
      <c r="D6" s="143"/>
      <c r="E6" s="143"/>
      <c r="F6" s="143"/>
      <c r="G6" s="143"/>
    </row>
    <row r="7" spans="1:8">
      <c r="A7" s="137" t="s">
        <v>4</v>
      </c>
      <c r="B7" s="137" t="s">
        <v>298</v>
      </c>
      <c r="C7" s="137"/>
      <c r="D7" s="137"/>
      <c r="E7" s="137"/>
      <c r="F7" s="137"/>
      <c r="G7" s="138" t="s">
        <v>299</v>
      </c>
    </row>
    <row r="8" spans="1:8" ht="28.8">
      <c r="A8" s="137"/>
      <c r="B8" s="36" t="s">
        <v>300</v>
      </c>
      <c r="C8" s="36" t="s">
        <v>301</v>
      </c>
      <c r="D8" s="36" t="s">
        <v>302</v>
      </c>
      <c r="E8" s="36" t="s">
        <v>303</v>
      </c>
      <c r="F8" s="36" t="s">
        <v>304</v>
      </c>
      <c r="G8" s="137"/>
    </row>
    <row r="9" spans="1:8">
      <c r="A9" s="78" t="s">
        <v>305</v>
      </c>
      <c r="B9" s="79">
        <f>B10+B18+B189+B28+B38+B48+B58+B62+B71+B75</f>
        <v>53485135.230000004</v>
      </c>
      <c r="C9" s="79">
        <f t="shared" ref="C9:G9" si="0">C10+C18+C189+C28+C38+C48+C58+C62+C71+C75</f>
        <v>11760813.510000002</v>
      </c>
      <c r="D9" s="79">
        <f t="shared" si="0"/>
        <v>65245948.739999995</v>
      </c>
      <c r="E9" s="79">
        <f t="shared" si="0"/>
        <v>55126865.379999988</v>
      </c>
      <c r="F9" s="79">
        <f t="shared" si="0"/>
        <v>55126865.379999988</v>
      </c>
      <c r="G9" s="79">
        <f t="shared" si="0"/>
        <v>10119083.360000001</v>
      </c>
    </row>
    <row r="10" spans="1:8">
      <c r="A10" s="80" t="s">
        <v>306</v>
      </c>
      <c r="B10" s="81">
        <f>SUM(B11:B17)</f>
        <v>24877550.450000003</v>
      </c>
      <c r="C10" s="81">
        <f t="shared" ref="C10:G10" si="1">SUM(C11:C17)</f>
        <v>3644485.56</v>
      </c>
      <c r="D10" s="81">
        <f t="shared" si="1"/>
        <v>28522036.010000002</v>
      </c>
      <c r="E10" s="81">
        <f t="shared" si="1"/>
        <v>23711628.890000001</v>
      </c>
      <c r="F10" s="81">
        <f t="shared" si="1"/>
        <v>23711628.890000001</v>
      </c>
      <c r="G10" s="81">
        <f t="shared" si="1"/>
        <v>4810407.12</v>
      </c>
    </row>
    <row r="11" spans="1:8">
      <c r="A11" s="82" t="s">
        <v>307</v>
      </c>
      <c r="B11" s="83">
        <v>11249471.550000001</v>
      </c>
      <c r="C11" s="83">
        <v>60660.75</v>
      </c>
      <c r="D11" s="81">
        <f>B11+C11</f>
        <v>11310132.300000001</v>
      </c>
      <c r="E11" s="83">
        <v>8956065.8100000005</v>
      </c>
      <c r="F11" s="83">
        <v>8956065.8100000005</v>
      </c>
      <c r="G11" s="81">
        <f>D11-E11</f>
        <v>2354066.4900000002</v>
      </c>
      <c r="H11" s="84" t="s">
        <v>308</v>
      </c>
    </row>
    <row r="12" spans="1:8">
      <c r="A12" s="82" t="s">
        <v>309</v>
      </c>
      <c r="B12" s="83">
        <v>2990475.15</v>
      </c>
      <c r="C12" s="83">
        <v>530000</v>
      </c>
      <c r="D12" s="81">
        <f t="shared" ref="D12:D17" si="2">B12+C12</f>
        <v>3520475.15</v>
      </c>
      <c r="E12" s="83">
        <v>3450726.68</v>
      </c>
      <c r="F12" s="83">
        <v>3450726.68</v>
      </c>
      <c r="G12" s="81">
        <f t="shared" ref="G12:G17" si="3">D12-E12</f>
        <v>69748.469999999739</v>
      </c>
      <c r="H12" s="84" t="s">
        <v>310</v>
      </c>
    </row>
    <row r="13" spans="1:8">
      <c r="A13" s="82" t="s">
        <v>311</v>
      </c>
      <c r="B13" s="83">
        <v>3123677.58</v>
      </c>
      <c r="C13" s="83">
        <v>490668.95</v>
      </c>
      <c r="D13" s="81">
        <f t="shared" si="2"/>
        <v>3614346.5300000003</v>
      </c>
      <c r="E13" s="83">
        <v>3058636.56</v>
      </c>
      <c r="F13" s="83">
        <v>3058636.56</v>
      </c>
      <c r="G13" s="81">
        <f t="shared" si="3"/>
        <v>555709.9700000002</v>
      </c>
      <c r="H13" s="84" t="s">
        <v>312</v>
      </c>
    </row>
    <row r="14" spans="1:8">
      <c r="A14" s="82" t="s">
        <v>313</v>
      </c>
      <c r="B14" s="83">
        <v>2895386.16</v>
      </c>
      <c r="C14" s="83">
        <v>10349</v>
      </c>
      <c r="D14" s="81">
        <f t="shared" si="2"/>
        <v>2905735.16</v>
      </c>
      <c r="E14" s="83">
        <v>1973773.21</v>
      </c>
      <c r="F14" s="83">
        <v>1973773.21</v>
      </c>
      <c r="G14" s="81">
        <f t="shared" si="3"/>
        <v>931961.95000000019</v>
      </c>
      <c r="H14" s="84" t="s">
        <v>314</v>
      </c>
    </row>
    <row r="15" spans="1:8">
      <c r="A15" s="82" t="s">
        <v>315</v>
      </c>
      <c r="B15" s="83">
        <v>1049510</v>
      </c>
      <c r="C15" s="83">
        <v>2540794.71</v>
      </c>
      <c r="D15" s="81">
        <f t="shared" si="2"/>
        <v>3590304.71</v>
      </c>
      <c r="E15" s="83">
        <v>3473450.75</v>
      </c>
      <c r="F15" s="83">
        <v>3473450.75</v>
      </c>
      <c r="G15" s="81">
        <f t="shared" si="3"/>
        <v>116853.95999999996</v>
      </c>
      <c r="H15" s="84" t="s">
        <v>316</v>
      </c>
    </row>
    <row r="16" spans="1:8">
      <c r="A16" s="82" t="s">
        <v>317</v>
      </c>
      <c r="B16" s="81"/>
      <c r="C16" s="81"/>
      <c r="D16" s="81">
        <f t="shared" si="2"/>
        <v>0</v>
      </c>
      <c r="E16" s="81"/>
      <c r="F16" s="81"/>
      <c r="G16" s="81">
        <f t="shared" si="3"/>
        <v>0</v>
      </c>
      <c r="H16" s="84" t="s">
        <v>318</v>
      </c>
    </row>
    <row r="17" spans="1:8">
      <c r="A17" s="82" t="s">
        <v>319</v>
      </c>
      <c r="B17" s="83">
        <v>3569030.01</v>
      </c>
      <c r="C17" s="83">
        <v>12012.15</v>
      </c>
      <c r="D17" s="81">
        <f t="shared" si="2"/>
        <v>3581042.1599999997</v>
      </c>
      <c r="E17" s="83">
        <v>2798975.88</v>
      </c>
      <c r="F17" s="83">
        <v>2798975.88</v>
      </c>
      <c r="G17" s="81">
        <f t="shared" si="3"/>
        <v>782066.2799999998</v>
      </c>
      <c r="H17" s="84" t="s">
        <v>320</v>
      </c>
    </row>
    <row r="18" spans="1:8">
      <c r="A18" s="80" t="s">
        <v>321</v>
      </c>
      <c r="B18" s="81">
        <f>SUM(B19:B27)</f>
        <v>5389836.2599999998</v>
      </c>
      <c r="C18" s="81">
        <f t="shared" ref="C18:G18" si="4">SUM(C19:C27)</f>
        <v>754789.83000000007</v>
      </c>
      <c r="D18" s="81">
        <f t="shared" si="4"/>
        <v>6144626.0899999999</v>
      </c>
      <c r="E18" s="81">
        <f t="shared" si="4"/>
        <v>5319693.8699999992</v>
      </c>
      <c r="F18" s="81">
        <f t="shared" si="4"/>
        <v>5319693.8699999992</v>
      </c>
      <c r="G18" s="81">
        <f t="shared" si="4"/>
        <v>824932.22000000009</v>
      </c>
    </row>
    <row r="19" spans="1:8">
      <c r="A19" s="82" t="s">
        <v>322</v>
      </c>
      <c r="B19" s="83">
        <v>676741.23</v>
      </c>
      <c r="C19" s="83">
        <v>20000</v>
      </c>
      <c r="D19" s="81">
        <f t="shared" ref="D19:D27" si="5">B19+C19</f>
        <v>696741.23</v>
      </c>
      <c r="E19" s="83">
        <v>364473.19</v>
      </c>
      <c r="F19" s="83">
        <v>364473.19</v>
      </c>
      <c r="G19" s="81">
        <f t="shared" ref="G19:G27" si="6">D19-E19</f>
        <v>332268.03999999998</v>
      </c>
      <c r="H19" s="84" t="s">
        <v>323</v>
      </c>
    </row>
    <row r="20" spans="1:8">
      <c r="A20" s="82" t="s">
        <v>324</v>
      </c>
      <c r="B20" s="83">
        <v>71713.600000000006</v>
      </c>
      <c r="C20" s="83">
        <v>0</v>
      </c>
      <c r="D20" s="81">
        <f t="shared" si="5"/>
        <v>71713.600000000006</v>
      </c>
      <c r="E20" s="83">
        <v>18710.400000000001</v>
      </c>
      <c r="F20" s="83">
        <v>18710.400000000001</v>
      </c>
      <c r="G20" s="81">
        <f t="shared" si="6"/>
        <v>53003.200000000004</v>
      </c>
      <c r="H20" s="84" t="s">
        <v>325</v>
      </c>
    </row>
    <row r="21" spans="1:8">
      <c r="A21" s="82" t="s">
        <v>326</v>
      </c>
      <c r="B21" s="81"/>
      <c r="C21" s="81"/>
      <c r="D21" s="81">
        <f t="shared" si="5"/>
        <v>0</v>
      </c>
      <c r="E21" s="81"/>
      <c r="F21" s="81"/>
      <c r="G21" s="81">
        <f t="shared" si="6"/>
        <v>0</v>
      </c>
      <c r="H21" s="84" t="s">
        <v>327</v>
      </c>
    </row>
    <row r="22" spans="1:8">
      <c r="A22" s="82" t="s">
        <v>328</v>
      </c>
      <c r="B22" s="83">
        <v>2916180</v>
      </c>
      <c r="C22" s="83">
        <v>181000</v>
      </c>
      <c r="D22" s="81">
        <f t="shared" si="5"/>
        <v>3097180</v>
      </c>
      <c r="E22" s="83">
        <v>2933267.8</v>
      </c>
      <c r="F22" s="83">
        <v>2933267.8</v>
      </c>
      <c r="G22" s="81">
        <f t="shared" si="6"/>
        <v>163912.20000000019</v>
      </c>
      <c r="H22" s="84" t="s">
        <v>329</v>
      </c>
    </row>
    <row r="23" spans="1:8">
      <c r="A23" s="82" t="s">
        <v>330</v>
      </c>
      <c r="B23" s="83">
        <v>312528</v>
      </c>
      <c r="C23" s="83">
        <v>-10000</v>
      </c>
      <c r="D23" s="81">
        <f t="shared" si="5"/>
        <v>302528</v>
      </c>
      <c r="E23" s="83">
        <v>195765.85</v>
      </c>
      <c r="F23" s="83">
        <v>195765.85</v>
      </c>
      <c r="G23" s="81">
        <f t="shared" si="6"/>
        <v>106762.15</v>
      </c>
      <c r="H23" s="84" t="s">
        <v>331</v>
      </c>
    </row>
    <row r="24" spans="1:8">
      <c r="A24" s="82" t="s">
        <v>332</v>
      </c>
      <c r="B24" s="83">
        <v>901680</v>
      </c>
      <c r="C24" s="83">
        <v>358189.83</v>
      </c>
      <c r="D24" s="81">
        <f t="shared" si="5"/>
        <v>1259869.83</v>
      </c>
      <c r="E24" s="83">
        <v>1241371.29</v>
      </c>
      <c r="F24" s="83">
        <v>1241371.29</v>
      </c>
      <c r="G24" s="81">
        <f t="shared" si="6"/>
        <v>18498.540000000037</v>
      </c>
      <c r="H24" s="84" t="s">
        <v>333</v>
      </c>
    </row>
    <row r="25" spans="1:8">
      <c r="A25" s="82" t="s">
        <v>334</v>
      </c>
      <c r="B25" s="83">
        <v>136164</v>
      </c>
      <c r="C25" s="83">
        <v>-2000</v>
      </c>
      <c r="D25" s="81">
        <f t="shared" si="5"/>
        <v>134164</v>
      </c>
      <c r="E25" s="83">
        <v>12294.68</v>
      </c>
      <c r="F25" s="83">
        <v>12294.68</v>
      </c>
      <c r="G25" s="81">
        <f t="shared" si="6"/>
        <v>121869.32</v>
      </c>
      <c r="H25" s="84" t="s">
        <v>335</v>
      </c>
    </row>
    <row r="26" spans="1:8">
      <c r="A26" s="82" t="s">
        <v>336</v>
      </c>
      <c r="B26" s="81"/>
      <c r="C26" s="81"/>
      <c r="D26" s="81">
        <f t="shared" si="5"/>
        <v>0</v>
      </c>
      <c r="E26" s="81"/>
      <c r="F26" s="81"/>
      <c r="G26" s="81">
        <f t="shared" si="6"/>
        <v>0</v>
      </c>
      <c r="H26" s="84" t="s">
        <v>337</v>
      </c>
    </row>
    <row r="27" spans="1:8">
      <c r="A27" s="82" t="s">
        <v>338</v>
      </c>
      <c r="B27" s="83">
        <v>374829.43</v>
      </c>
      <c r="C27" s="83">
        <v>207600</v>
      </c>
      <c r="D27" s="81">
        <f t="shared" si="5"/>
        <v>582429.42999999993</v>
      </c>
      <c r="E27" s="83">
        <v>553810.66</v>
      </c>
      <c r="F27" s="83">
        <v>553810.66</v>
      </c>
      <c r="G27" s="81">
        <f t="shared" si="6"/>
        <v>28618.769999999902</v>
      </c>
      <c r="H27" s="84" t="s">
        <v>339</v>
      </c>
    </row>
    <row r="28" spans="1:8">
      <c r="A28" s="80" t="s">
        <v>340</v>
      </c>
      <c r="B28" s="81">
        <f>SUM(B29:B37)</f>
        <v>14504187</v>
      </c>
      <c r="C28" s="81">
        <f t="shared" ref="C28:G28" si="7">SUM(C29:C37)</f>
        <v>1881079.2200000002</v>
      </c>
      <c r="D28" s="81">
        <f t="shared" si="7"/>
        <v>16385266.219999999</v>
      </c>
      <c r="E28" s="81">
        <f t="shared" si="7"/>
        <v>14968379.859999996</v>
      </c>
      <c r="F28" s="81">
        <f t="shared" si="7"/>
        <v>14968379.859999996</v>
      </c>
      <c r="G28" s="81">
        <f t="shared" si="7"/>
        <v>1416886.3599999999</v>
      </c>
    </row>
    <row r="29" spans="1:8">
      <c r="A29" s="82" t="s">
        <v>341</v>
      </c>
      <c r="B29" s="83">
        <v>7783531.5599999996</v>
      </c>
      <c r="C29" s="83">
        <v>-165000</v>
      </c>
      <c r="D29" s="81">
        <f t="shared" ref="D29:D82" si="8">B29+C29</f>
        <v>7618531.5599999996</v>
      </c>
      <c r="E29" s="83">
        <v>7411495.21</v>
      </c>
      <c r="F29" s="83">
        <v>7411495.21</v>
      </c>
      <c r="G29" s="81">
        <f t="shared" ref="G29:G37" si="9">D29-E29</f>
        <v>207036.34999999963</v>
      </c>
      <c r="H29" s="84" t="s">
        <v>342</v>
      </c>
    </row>
    <row r="30" spans="1:8">
      <c r="A30" s="82" t="s">
        <v>343</v>
      </c>
      <c r="B30" s="83">
        <v>217161.28</v>
      </c>
      <c r="C30" s="83">
        <v>95000</v>
      </c>
      <c r="D30" s="81">
        <f t="shared" si="8"/>
        <v>312161.28000000003</v>
      </c>
      <c r="E30" s="83">
        <v>263344.68</v>
      </c>
      <c r="F30" s="83">
        <v>263344.68</v>
      </c>
      <c r="G30" s="81">
        <f t="shared" si="9"/>
        <v>48816.600000000035</v>
      </c>
      <c r="H30" s="84" t="s">
        <v>344</v>
      </c>
    </row>
    <row r="31" spans="1:8">
      <c r="A31" s="82" t="s">
        <v>345</v>
      </c>
      <c r="B31" s="83">
        <v>470069.46</v>
      </c>
      <c r="C31" s="83">
        <v>1409240.34</v>
      </c>
      <c r="D31" s="81">
        <f t="shared" si="8"/>
        <v>1879309.8</v>
      </c>
      <c r="E31" s="83">
        <v>1670132.85</v>
      </c>
      <c r="F31" s="83">
        <v>1670132.85</v>
      </c>
      <c r="G31" s="81">
        <f t="shared" si="9"/>
        <v>209176.94999999995</v>
      </c>
      <c r="H31" s="84" t="s">
        <v>346</v>
      </c>
    </row>
    <row r="32" spans="1:8">
      <c r="A32" s="82" t="s">
        <v>347</v>
      </c>
      <c r="B32" s="83">
        <v>675660</v>
      </c>
      <c r="C32" s="83">
        <v>-84300</v>
      </c>
      <c r="D32" s="81">
        <f t="shared" si="8"/>
        <v>591360</v>
      </c>
      <c r="E32" s="83">
        <v>463348.45</v>
      </c>
      <c r="F32" s="83">
        <v>463348.45</v>
      </c>
      <c r="G32" s="81">
        <f t="shared" si="9"/>
        <v>128011.54999999999</v>
      </c>
      <c r="H32" s="84" t="s">
        <v>348</v>
      </c>
    </row>
    <row r="33" spans="1:8">
      <c r="A33" s="82" t="s">
        <v>349</v>
      </c>
      <c r="B33" s="83">
        <v>2372012</v>
      </c>
      <c r="C33" s="83">
        <v>694953.79</v>
      </c>
      <c r="D33" s="81">
        <f t="shared" si="8"/>
        <v>3066965.79</v>
      </c>
      <c r="E33" s="83">
        <v>2727560.71</v>
      </c>
      <c r="F33" s="83">
        <v>2727560.71</v>
      </c>
      <c r="G33" s="81">
        <f t="shared" si="9"/>
        <v>339405.08000000007</v>
      </c>
      <c r="H33" s="84" t="s">
        <v>350</v>
      </c>
    </row>
    <row r="34" spans="1:8">
      <c r="A34" s="82" t="s">
        <v>351</v>
      </c>
      <c r="B34" s="83">
        <v>66708</v>
      </c>
      <c r="C34" s="83">
        <v>-10000</v>
      </c>
      <c r="D34" s="81">
        <f t="shared" si="8"/>
        <v>56708</v>
      </c>
      <c r="E34" s="83">
        <v>17220</v>
      </c>
      <c r="F34" s="83">
        <v>17220</v>
      </c>
      <c r="G34" s="81">
        <f t="shared" si="9"/>
        <v>39488</v>
      </c>
      <c r="H34" s="84" t="s">
        <v>352</v>
      </c>
    </row>
    <row r="35" spans="1:8">
      <c r="A35" s="82" t="s">
        <v>353</v>
      </c>
      <c r="B35" s="83">
        <v>50184</v>
      </c>
      <c r="C35" s="83">
        <v>0</v>
      </c>
      <c r="D35" s="81">
        <f t="shared" si="8"/>
        <v>50184</v>
      </c>
      <c r="E35" s="83">
        <v>7701.12</v>
      </c>
      <c r="F35" s="83">
        <v>7701.12</v>
      </c>
      <c r="G35" s="81">
        <f t="shared" si="9"/>
        <v>42482.879999999997</v>
      </c>
      <c r="H35" s="84" t="s">
        <v>354</v>
      </c>
    </row>
    <row r="36" spans="1:8">
      <c r="A36" s="82" t="s">
        <v>355</v>
      </c>
      <c r="B36" s="83">
        <v>259351.18</v>
      </c>
      <c r="C36" s="83">
        <v>-78931.91</v>
      </c>
      <c r="D36" s="81">
        <f t="shared" si="8"/>
        <v>180419.27</v>
      </c>
      <c r="E36" s="83">
        <v>67229.789999999994</v>
      </c>
      <c r="F36" s="83">
        <v>67229.789999999994</v>
      </c>
      <c r="G36" s="81">
        <f t="shared" si="9"/>
        <v>113189.48</v>
      </c>
      <c r="H36" s="84" t="s">
        <v>356</v>
      </c>
    </row>
    <row r="37" spans="1:8">
      <c r="A37" s="82" t="s">
        <v>357</v>
      </c>
      <c r="B37" s="83">
        <v>2609509.52</v>
      </c>
      <c r="C37" s="83">
        <v>20117</v>
      </c>
      <c r="D37" s="81">
        <f t="shared" si="8"/>
        <v>2629626.52</v>
      </c>
      <c r="E37" s="83">
        <v>2340347.0499999998</v>
      </c>
      <c r="F37" s="83">
        <v>2340347.0499999998</v>
      </c>
      <c r="G37" s="81">
        <f t="shared" si="9"/>
        <v>289279.4700000002</v>
      </c>
      <c r="H37" s="84" t="s">
        <v>358</v>
      </c>
    </row>
    <row r="38" spans="1:8">
      <c r="A38" s="80" t="s">
        <v>359</v>
      </c>
      <c r="B38" s="81">
        <f>SUM(B39:B47)</f>
        <v>0</v>
      </c>
      <c r="C38" s="81">
        <f t="shared" ref="C38:G38" si="10">SUM(C39:C47)</f>
        <v>34023.050000000003</v>
      </c>
      <c r="D38" s="81">
        <f t="shared" si="10"/>
        <v>34023.050000000003</v>
      </c>
      <c r="E38" s="81">
        <f t="shared" si="10"/>
        <v>26509.15</v>
      </c>
      <c r="F38" s="81">
        <f t="shared" si="10"/>
        <v>26509.15</v>
      </c>
      <c r="G38" s="81">
        <f t="shared" si="10"/>
        <v>7513.8999999999987</v>
      </c>
    </row>
    <row r="39" spans="1:8">
      <c r="A39" s="82" t="s">
        <v>360</v>
      </c>
      <c r="B39" s="81"/>
      <c r="C39" s="81"/>
      <c r="D39" s="81">
        <f t="shared" si="8"/>
        <v>0</v>
      </c>
      <c r="E39" s="81"/>
      <c r="F39" s="81"/>
      <c r="G39" s="81">
        <f t="shared" ref="G39:G47" si="11">D39-E39</f>
        <v>0</v>
      </c>
      <c r="H39" s="84" t="s">
        <v>361</v>
      </c>
    </row>
    <row r="40" spans="1:8">
      <c r="A40" s="82" t="s">
        <v>362</v>
      </c>
      <c r="B40" s="83">
        <v>0</v>
      </c>
      <c r="C40" s="83">
        <v>7423.05</v>
      </c>
      <c r="D40" s="81">
        <f t="shared" si="8"/>
        <v>7423.05</v>
      </c>
      <c r="E40" s="83">
        <v>0</v>
      </c>
      <c r="F40" s="83">
        <v>0</v>
      </c>
      <c r="G40" s="81">
        <f t="shared" si="11"/>
        <v>7423.05</v>
      </c>
      <c r="H40" s="84" t="s">
        <v>363</v>
      </c>
    </row>
    <row r="41" spans="1:8">
      <c r="A41" s="82" t="s">
        <v>364</v>
      </c>
      <c r="B41" s="81"/>
      <c r="C41" s="81"/>
      <c r="D41" s="81">
        <f t="shared" si="8"/>
        <v>0</v>
      </c>
      <c r="E41" s="81"/>
      <c r="F41" s="81"/>
      <c r="G41" s="81">
        <f t="shared" si="11"/>
        <v>0</v>
      </c>
      <c r="H41" s="84" t="s">
        <v>365</v>
      </c>
    </row>
    <row r="42" spans="1:8">
      <c r="A42" s="82" t="s">
        <v>366</v>
      </c>
      <c r="B42" s="83">
        <v>0</v>
      </c>
      <c r="C42" s="83">
        <v>26600</v>
      </c>
      <c r="D42" s="81">
        <f t="shared" si="8"/>
        <v>26600</v>
      </c>
      <c r="E42" s="83">
        <v>26509.15</v>
      </c>
      <c r="F42" s="83">
        <v>26509.15</v>
      </c>
      <c r="G42" s="81">
        <f t="shared" si="11"/>
        <v>90.849999999998545</v>
      </c>
      <c r="H42" s="84" t="s">
        <v>367</v>
      </c>
    </row>
    <row r="43" spans="1:8">
      <c r="A43" s="82" t="s">
        <v>368</v>
      </c>
      <c r="B43" s="81"/>
      <c r="C43" s="81"/>
      <c r="D43" s="81">
        <f t="shared" si="8"/>
        <v>0</v>
      </c>
      <c r="E43" s="81"/>
      <c r="F43" s="81"/>
      <c r="G43" s="81">
        <f t="shared" si="11"/>
        <v>0</v>
      </c>
      <c r="H43" s="84" t="s">
        <v>369</v>
      </c>
    </row>
    <row r="44" spans="1:8">
      <c r="A44" s="82" t="s">
        <v>370</v>
      </c>
      <c r="B44" s="81"/>
      <c r="C44" s="81"/>
      <c r="D44" s="81">
        <f t="shared" si="8"/>
        <v>0</v>
      </c>
      <c r="E44" s="81"/>
      <c r="F44" s="81"/>
      <c r="G44" s="81">
        <f t="shared" si="11"/>
        <v>0</v>
      </c>
      <c r="H44" s="84" t="s">
        <v>371</v>
      </c>
    </row>
    <row r="45" spans="1:8">
      <c r="A45" s="82" t="s">
        <v>372</v>
      </c>
      <c r="B45" s="81"/>
      <c r="C45" s="81"/>
      <c r="D45" s="81">
        <f t="shared" si="8"/>
        <v>0</v>
      </c>
      <c r="E45" s="81"/>
      <c r="F45" s="81"/>
      <c r="G45" s="81">
        <f t="shared" si="11"/>
        <v>0</v>
      </c>
      <c r="H45" s="84" t="s">
        <v>373</v>
      </c>
    </row>
    <row r="46" spans="1:8">
      <c r="A46" s="82" t="s">
        <v>374</v>
      </c>
      <c r="B46" s="81"/>
      <c r="C46" s="81"/>
      <c r="D46" s="81">
        <f t="shared" si="8"/>
        <v>0</v>
      </c>
      <c r="E46" s="81"/>
      <c r="F46" s="81"/>
      <c r="G46" s="81">
        <f t="shared" si="11"/>
        <v>0</v>
      </c>
      <c r="H46" s="84" t="s">
        <v>375</v>
      </c>
    </row>
    <row r="47" spans="1:8">
      <c r="A47" s="82" t="s">
        <v>376</v>
      </c>
      <c r="B47" s="81"/>
      <c r="C47" s="81"/>
      <c r="D47" s="81">
        <f t="shared" si="8"/>
        <v>0</v>
      </c>
      <c r="E47" s="81"/>
      <c r="F47" s="81"/>
      <c r="G47" s="81">
        <f t="shared" si="11"/>
        <v>0</v>
      </c>
      <c r="H47" s="84" t="s">
        <v>377</v>
      </c>
    </row>
    <row r="48" spans="1:8">
      <c r="A48" s="80" t="s">
        <v>378</v>
      </c>
      <c r="B48" s="81">
        <f>SUM(B49:B57)</f>
        <v>1663561.52</v>
      </c>
      <c r="C48" s="81">
        <f t="shared" ref="C48:G48" si="12">SUM(C49:C57)</f>
        <v>421946.35000000003</v>
      </c>
      <c r="D48" s="81">
        <f t="shared" si="12"/>
        <v>2085507.87</v>
      </c>
      <c r="E48" s="81">
        <f t="shared" si="12"/>
        <v>1734344.3</v>
      </c>
      <c r="F48" s="81">
        <f t="shared" si="12"/>
        <v>1734344.3</v>
      </c>
      <c r="G48" s="81">
        <f t="shared" si="12"/>
        <v>351163.57000000007</v>
      </c>
    </row>
    <row r="49" spans="1:8">
      <c r="A49" s="82" t="s">
        <v>379</v>
      </c>
      <c r="B49" s="83">
        <v>88836</v>
      </c>
      <c r="C49" s="83">
        <v>341758.99</v>
      </c>
      <c r="D49" s="81">
        <f t="shared" si="8"/>
        <v>430594.99</v>
      </c>
      <c r="E49" s="83">
        <v>409848.92</v>
      </c>
      <c r="F49" s="83">
        <v>409848.92</v>
      </c>
      <c r="G49" s="81">
        <f t="shared" ref="G49:G57" si="13">D49-E49</f>
        <v>20746.070000000007</v>
      </c>
      <c r="H49" s="84" t="s">
        <v>380</v>
      </c>
    </row>
    <row r="50" spans="1:8">
      <c r="A50" s="82" t="s">
        <v>381</v>
      </c>
      <c r="B50" s="81"/>
      <c r="C50" s="81"/>
      <c r="D50" s="81">
        <f t="shared" si="8"/>
        <v>0</v>
      </c>
      <c r="E50" s="81"/>
      <c r="F50" s="81"/>
      <c r="G50" s="81">
        <f t="shared" si="13"/>
        <v>0</v>
      </c>
      <c r="H50" s="84" t="s">
        <v>382</v>
      </c>
    </row>
    <row r="51" spans="1:8">
      <c r="A51" s="82" t="s">
        <v>383</v>
      </c>
      <c r="B51" s="81"/>
      <c r="C51" s="81"/>
      <c r="D51" s="81">
        <f t="shared" si="8"/>
        <v>0</v>
      </c>
      <c r="E51" s="81"/>
      <c r="F51" s="81"/>
      <c r="G51" s="81">
        <f t="shared" si="13"/>
        <v>0</v>
      </c>
      <c r="H51" s="84" t="s">
        <v>384</v>
      </c>
    </row>
    <row r="52" spans="1:8">
      <c r="A52" s="82" t="s">
        <v>385</v>
      </c>
      <c r="B52" s="83">
        <v>216130</v>
      </c>
      <c r="C52" s="83">
        <v>-44697.45</v>
      </c>
      <c r="D52" s="81">
        <f t="shared" si="8"/>
        <v>171432.55</v>
      </c>
      <c r="E52" s="83">
        <v>171432.55</v>
      </c>
      <c r="F52" s="83">
        <v>171432.55</v>
      </c>
      <c r="G52" s="81">
        <f t="shared" si="13"/>
        <v>0</v>
      </c>
      <c r="H52" s="84" t="s">
        <v>386</v>
      </c>
    </row>
    <row r="53" spans="1:8">
      <c r="A53" s="82" t="s">
        <v>387</v>
      </c>
      <c r="B53" s="81"/>
      <c r="C53" s="81"/>
      <c r="D53" s="81">
        <f t="shared" si="8"/>
        <v>0</v>
      </c>
      <c r="E53" s="81"/>
      <c r="F53" s="81"/>
      <c r="G53" s="81">
        <f t="shared" si="13"/>
        <v>0</v>
      </c>
      <c r="H53" s="84" t="s">
        <v>388</v>
      </c>
    </row>
    <row r="54" spans="1:8">
      <c r="A54" s="82" t="s">
        <v>389</v>
      </c>
      <c r="B54" s="83">
        <v>1358595.52</v>
      </c>
      <c r="C54" s="83">
        <v>-583215.18999999994</v>
      </c>
      <c r="D54" s="81">
        <f t="shared" si="8"/>
        <v>775380.33000000007</v>
      </c>
      <c r="E54" s="83">
        <v>503062.83</v>
      </c>
      <c r="F54" s="83">
        <v>503062.83</v>
      </c>
      <c r="G54" s="81">
        <f t="shared" si="13"/>
        <v>272317.50000000006</v>
      </c>
      <c r="H54" s="84" t="s">
        <v>390</v>
      </c>
    </row>
    <row r="55" spans="1:8">
      <c r="A55" s="82" t="s">
        <v>391</v>
      </c>
      <c r="B55" s="81"/>
      <c r="C55" s="81"/>
      <c r="D55" s="81">
        <f t="shared" si="8"/>
        <v>0</v>
      </c>
      <c r="E55" s="81"/>
      <c r="F55" s="81"/>
      <c r="G55" s="81">
        <f t="shared" si="13"/>
        <v>0</v>
      </c>
      <c r="H55" s="84" t="s">
        <v>392</v>
      </c>
    </row>
    <row r="56" spans="1:8">
      <c r="A56" s="82" t="s">
        <v>393</v>
      </c>
      <c r="B56" s="83">
        <v>0</v>
      </c>
      <c r="C56" s="83">
        <v>700000</v>
      </c>
      <c r="D56" s="81">
        <f t="shared" si="8"/>
        <v>700000</v>
      </c>
      <c r="E56" s="83">
        <v>650000</v>
      </c>
      <c r="F56" s="83">
        <v>650000</v>
      </c>
      <c r="G56" s="81">
        <f t="shared" si="13"/>
        <v>50000</v>
      </c>
      <c r="H56" s="84" t="s">
        <v>394</v>
      </c>
    </row>
    <row r="57" spans="1:8">
      <c r="A57" s="82" t="s">
        <v>395</v>
      </c>
      <c r="B57" s="83">
        <v>0</v>
      </c>
      <c r="C57" s="83">
        <v>8100</v>
      </c>
      <c r="D57" s="81">
        <f t="shared" si="8"/>
        <v>8100</v>
      </c>
      <c r="E57" s="83">
        <v>0</v>
      </c>
      <c r="F57" s="83">
        <v>0</v>
      </c>
      <c r="G57" s="81">
        <f t="shared" si="13"/>
        <v>8100</v>
      </c>
      <c r="H57" s="84" t="s">
        <v>396</v>
      </c>
    </row>
    <row r="58" spans="1:8">
      <c r="A58" s="80" t="s">
        <v>397</v>
      </c>
      <c r="B58" s="81">
        <f>SUM(B59:B61)</f>
        <v>7050000</v>
      </c>
      <c r="C58" s="81">
        <f t="shared" ref="C58:G58" si="14">SUM(C59:C61)</f>
        <v>5024489.5</v>
      </c>
      <c r="D58" s="81">
        <f t="shared" si="14"/>
        <v>12074489.5</v>
      </c>
      <c r="E58" s="81">
        <f t="shared" si="14"/>
        <v>9366309.3100000005</v>
      </c>
      <c r="F58" s="81">
        <f t="shared" si="14"/>
        <v>9366309.3100000005</v>
      </c>
      <c r="G58" s="81">
        <f t="shared" si="14"/>
        <v>2708180.1900000009</v>
      </c>
    </row>
    <row r="59" spans="1:8">
      <c r="A59" s="82" t="s">
        <v>398</v>
      </c>
      <c r="B59" s="83">
        <v>6050000</v>
      </c>
      <c r="C59" s="83">
        <v>3754177.62</v>
      </c>
      <c r="D59" s="81">
        <f t="shared" si="8"/>
        <v>9804177.620000001</v>
      </c>
      <c r="E59" s="83">
        <v>7228093.2999999998</v>
      </c>
      <c r="F59" s="83">
        <v>7228093.2999999998</v>
      </c>
      <c r="G59" s="81">
        <f t="shared" ref="G59:G61" si="15">D59-E59</f>
        <v>2576084.3200000012</v>
      </c>
      <c r="H59" s="84" t="s">
        <v>399</v>
      </c>
    </row>
    <row r="60" spans="1:8">
      <c r="A60" s="82" t="s">
        <v>400</v>
      </c>
      <c r="B60" s="83">
        <v>0</v>
      </c>
      <c r="C60" s="83">
        <v>1700311.88</v>
      </c>
      <c r="D60" s="81">
        <f t="shared" si="8"/>
        <v>1700311.88</v>
      </c>
      <c r="E60" s="83">
        <v>1700311.87</v>
      </c>
      <c r="F60" s="83">
        <v>1700311.87</v>
      </c>
      <c r="G60" s="81">
        <f t="shared" si="15"/>
        <v>9.9999997764825821E-3</v>
      </c>
      <c r="H60" s="84" t="s">
        <v>401</v>
      </c>
    </row>
    <row r="61" spans="1:8">
      <c r="A61" s="82" t="s">
        <v>402</v>
      </c>
      <c r="B61" s="83">
        <v>1000000</v>
      </c>
      <c r="C61" s="83">
        <v>-430000</v>
      </c>
      <c r="D61" s="81">
        <f t="shared" si="8"/>
        <v>570000</v>
      </c>
      <c r="E61" s="83">
        <v>437904.14</v>
      </c>
      <c r="F61" s="83">
        <v>437904.14</v>
      </c>
      <c r="G61" s="81">
        <f t="shared" si="15"/>
        <v>132095.85999999999</v>
      </c>
      <c r="H61" s="84" t="s">
        <v>403</v>
      </c>
    </row>
    <row r="62" spans="1:8">
      <c r="A62" s="80" t="s">
        <v>404</v>
      </c>
      <c r="B62" s="81">
        <f>SUM(B63:B67,B69:B70)</f>
        <v>0</v>
      </c>
      <c r="C62" s="81">
        <f t="shared" ref="C62:G62" si="16">SUM(C63:C67,C69:C70)</f>
        <v>0</v>
      </c>
      <c r="D62" s="81">
        <f t="shared" si="16"/>
        <v>0</v>
      </c>
      <c r="E62" s="81">
        <f t="shared" si="16"/>
        <v>0</v>
      </c>
      <c r="F62" s="81">
        <f t="shared" si="16"/>
        <v>0</v>
      </c>
      <c r="G62" s="81">
        <f t="shared" si="16"/>
        <v>0</v>
      </c>
    </row>
    <row r="63" spans="1:8">
      <c r="A63" s="82" t="s">
        <v>405</v>
      </c>
      <c r="B63" s="81"/>
      <c r="C63" s="81"/>
      <c r="D63" s="81">
        <f t="shared" si="8"/>
        <v>0</v>
      </c>
      <c r="E63" s="81"/>
      <c r="F63" s="81"/>
      <c r="G63" s="81">
        <f t="shared" ref="G63:G70" si="17">D63-E63</f>
        <v>0</v>
      </c>
      <c r="H63" s="84" t="s">
        <v>406</v>
      </c>
    </row>
    <row r="64" spans="1:8">
      <c r="A64" s="82" t="s">
        <v>407</v>
      </c>
      <c r="B64" s="81"/>
      <c r="C64" s="81"/>
      <c r="D64" s="81">
        <f t="shared" si="8"/>
        <v>0</v>
      </c>
      <c r="E64" s="81"/>
      <c r="F64" s="81"/>
      <c r="G64" s="81">
        <f t="shared" si="17"/>
        <v>0</v>
      </c>
      <c r="H64" s="84" t="s">
        <v>408</v>
      </c>
    </row>
    <row r="65" spans="1:8">
      <c r="A65" s="82" t="s">
        <v>409</v>
      </c>
      <c r="B65" s="81"/>
      <c r="C65" s="81"/>
      <c r="D65" s="81">
        <f t="shared" si="8"/>
        <v>0</v>
      </c>
      <c r="E65" s="81"/>
      <c r="F65" s="81"/>
      <c r="G65" s="81">
        <f t="shared" si="17"/>
        <v>0</v>
      </c>
      <c r="H65" s="84" t="s">
        <v>410</v>
      </c>
    </row>
    <row r="66" spans="1:8">
      <c r="A66" s="82" t="s">
        <v>411</v>
      </c>
      <c r="B66" s="81"/>
      <c r="C66" s="81"/>
      <c r="D66" s="81">
        <f t="shared" si="8"/>
        <v>0</v>
      </c>
      <c r="E66" s="81"/>
      <c r="F66" s="81"/>
      <c r="G66" s="81">
        <f t="shared" si="17"/>
        <v>0</v>
      </c>
      <c r="H66" s="84" t="s">
        <v>412</v>
      </c>
    </row>
    <row r="67" spans="1:8">
      <c r="A67" s="82" t="s">
        <v>413</v>
      </c>
      <c r="B67" s="81"/>
      <c r="C67" s="81"/>
      <c r="D67" s="81">
        <f t="shared" si="8"/>
        <v>0</v>
      </c>
      <c r="E67" s="81"/>
      <c r="F67" s="81"/>
      <c r="G67" s="81">
        <f t="shared" si="17"/>
        <v>0</v>
      </c>
      <c r="H67" s="84" t="s">
        <v>414</v>
      </c>
    </row>
    <row r="68" spans="1:8">
      <c r="A68" s="82" t="s">
        <v>415</v>
      </c>
      <c r="B68" s="81"/>
      <c r="C68" s="81"/>
      <c r="D68" s="81">
        <f t="shared" si="8"/>
        <v>0</v>
      </c>
      <c r="E68" s="81"/>
      <c r="F68" s="81"/>
      <c r="G68" s="81">
        <f t="shared" si="17"/>
        <v>0</v>
      </c>
      <c r="H68" s="84"/>
    </row>
    <row r="69" spans="1:8">
      <c r="A69" s="82" t="s">
        <v>416</v>
      </c>
      <c r="B69" s="81"/>
      <c r="C69" s="81"/>
      <c r="D69" s="81">
        <f t="shared" si="8"/>
        <v>0</v>
      </c>
      <c r="E69" s="81"/>
      <c r="F69" s="81"/>
      <c r="G69" s="81">
        <f t="shared" si="17"/>
        <v>0</v>
      </c>
      <c r="H69" s="84" t="s">
        <v>417</v>
      </c>
    </row>
    <row r="70" spans="1:8">
      <c r="A70" s="82" t="s">
        <v>418</v>
      </c>
      <c r="B70" s="81"/>
      <c r="C70" s="81"/>
      <c r="D70" s="81">
        <f t="shared" si="8"/>
        <v>0</v>
      </c>
      <c r="E70" s="81"/>
      <c r="F70" s="81"/>
      <c r="G70" s="81">
        <f t="shared" si="17"/>
        <v>0</v>
      </c>
      <c r="H70" s="84" t="s">
        <v>419</v>
      </c>
    </row>
    <row r="71" spans="1:8">
      <c r="A71" s="80" t="s">
        <v>420</v>
      </c>
      <c r="B71" s="81">
        <f>SUM(B72:B74)</f>
        <v>0</v>
      </c>
      <c r="C71" s="81">
        <f t="shared" ref="C71:G71" si="18">SUM(C72:C74)</f>
        <v>0</v>
      </c>
      <c r="D71" s="81">
        <f t="shared" si="18"/>
        <v>0</v>
      </c>
      <c r="E71" s="81">
        <f t="shared" si="18"/>
        <v>0</v>
      </c>
      <c r="F71" s="81">
        <f t="shared" si="18"/>
        <v>0</v>
      </c>
      <c r="G71" s="81">
        <f t="shared" si="18"/>
        <v>0</v>
      </c>
    </row>
    <row r="72" spans="1:8">
      <c r="A72" s="82" t="s">
        <v>421</v>
      </c>
      <c r="B72" s="81"/>
      <c r="C72" s="81"/>
      <c r="D72" s="81">
        <f t="shared" si="8"/>
        <v>0</v>
      </c>
      <c r="E72" s="81"/>
      <c r="F72" s="81"/>
      <c r="G72" s="81">
        <f t="shared" ref="G72:G74" si="19">D72-E72</f>
        <v>0</v>
      </c>
      <c r="H72" s="84" t="s">
        <v>422</v>
      </c>
    </row>
    <row r="73" spans="1:8">
      <c r="A73" s="82" t="s">
        <v>423</v>
      </c>
      <c r="B73" s="81"/>
      <c r="C73" s="81"/>
      <c r="D73" s="81">
        <f t="shared" si="8"/>
        <v>0</v>
      </c>
      <c r="E73" s="81"/>
      <c r="F73" s="81"/>
      <c r="G73" s="81">
        <f t="shared" si="19"/>
        <v>0</v>
      </c>
      <c r="H73" s="84" t="s">
        <v>424</v>
      </c>
    </row>
    <row r="74" spans="1:8">
      <c r="A74" s="82" t="s">
        <v>425</v>
      </c>
      <c r="B74" s="81"/>
      <c r="C74" s="81"/>
      <c r="D74" s="81">
        <f t="shared" si="8"/>
        <v>0</v>
      </c>
      <c r="E74" s="81"/>
      <c r="F74" s="81"/>
      <c r="G74" s="81">
        <f t="shared" si="19"/>
        <v>0</v>
      </c>
      <c r="H74" s="84" t="s">
        <v>426</v>
      </c>
    </row>
    <row r="75" spans="1:8">
      <c r="A75" s="80" t="s">
        <v>427</v>
      </c>
      <c r="B75" s="81">
        <f>SUM(B76:B82)</f>
        <v>0</v>
      </c>
      <c r="C75" s="81">
        <f t="shared" ref="C75:G75" si="20">SUM(C76:C82)</f>
        <v>0</v>
      </c>
      <c r="D75" s="81">
        <f t="shared" si="20"/>
        <v>0</v>
      </c>
      <c r="E75" s="81">
        <f t="shared" si="20"/>
        <v>0</v>
      </c>
      <c r="F75" s="81">
        <f t="shared" si="20"/>
        <v>0</v>
      </c>
      <c r="G75" s="81">
        <f t="shared" si="20"/>
        <v>0</v>
      </c>
    </row>
    <row r="76" spans="1:8">
      <c r="A76" s="82" t="s">
        <v>428</v>
      </c>
      <c r="B76" s="81"/>
      <c r="C76" s="81"/>
      <c r="D76" s="81">
        <f t="shared" si="8"/>
        <v>0</v>
      </c>
      <c r="E76" s="81"/>
      <c r="F76" s="81"/>
      <c r="G76" s="81">
        <f t="shared" ref="G76:G82" si="21">D76-E76</f>
        <v>0</v>
      </c>
      <c r="H76" s="84" t="s">
        <v>429</v>
      </c>
    </row>
    <row r="77" spans="1:8">
      <c r="A77" s="82" t="s">
        <v>430</v>
      </c>
      <c r="B77" s="81"/>
      <c r="C77" s="81"/>
      <c r="D77" s="81">
        <f t="shared" si="8"/>
        <v>0</v>
      </c>
      <c r="E77" s="81"/>
      <c r="F77" s="81"/>
      <c r="G77" s="81">
        <f t="shared" si="21"/>
        <v>0</v>
      </c>
      <c r="H77" s="84" t="s">
        <v>431</v>
      </c>
    </row>
    <row r="78" spans="1:8">
      <c r="A78" s="82" t="s">
        <v>432</v>
      </c>
      <c r="B78" s="81"/>
      <c r="C78" s="81"/>
      <c r="D78" s="81">
        <f t="shared" si="8"/>
        <v>0</v>
      </c>
      <c r="E78" s="81"/>
      <c r="F78" s="81"/>
      <c r="G78" s="81">
        <f t="shared" si="21"/>
        <v>0</v>
      </c>
      <c r="H78" s="84" t="s">
        <v>433</v>
      </c>
    </row>
    <row r="79" spans="1:8">
      <c r="A79" s="82" t="s">
        <v>434</v>
      </c>
      <c r="B79" s="81"/>
      <c r="C79" s="81"/>
      <c r="D79" s="81">
        <f t="shared" si="8"/>
        <v>0</v>
      </c>
      <c r="E79" s="81"/>
      <c r="F79" s="81"/>
      <c r="G79" s="81">
        <f t="shared" si="21"/>
        <v>0</v>
      </c>
      <c r="H79" s="84" t="s">
        <v>435</v>
      </c>
    </row>
    <row r="80" spans="1:8">
      <c r="A80" s="82" t="s">
        <v>436</v>
      </c>
      <c r="B80" s="81"/>
      <c r="C80" s="81"/>
      <c r="D80" s="81">
        <f t="shared" si="8"/>
        <v>0</v>
      </c>
      <c r="E80" s="81"/>
      <c r="F80" s="81"/>
      <c r="G80" s="81">
        <f t="shared" si="21"/>
        <v>0</v>
      </c>
      <c r="H80" s="84" t="s">
        <v>437</v>
      </c>
    </row>
    <row r="81" spans="1:8">
      <c r="A81" s="82" t="s">
        <v>438</v>
      </c>
      <c r="B81" s="81"/>
      <c r="C81" s="81"/>
      <c r="D81" s="81">
        <f t="shared" si="8"/>
        <v>0</v>
      </c>
      <c r="E81" s="81"/>
      <c r="F81" s="81"/>
      <c r="G81" s="81">
        <f t="shared" si="21"/>
        <v>0</v>
      </c>
      <c r="H81" s="84" t="s">
        <v>439</v>
      </c>
    </row>
    <row r="82" spans="1:8">
      <c r="A82" s="82" t="s">
        <v>440</v>
      </c>
      <c r="B82" s="81"/>
      <c r="C82" s="81"/>
      <c r="D82" s="81">
        <f t="shared" si="8"/>
        <v>0</v>
      </c>
      <c r="E82" s="81"/>
      <c r="F82" s="81"/>
      <c r="G82" s="81">
        <f t="shared" si="21"/>
        <v>0</v>
      </c>
      <c r="H82" s="84" t="s">
        <v>441</v>
      </c>
    </row>
    <row r="83" spans="1:8">
      <c r="A83" s="85"/>
      <c r="B83" s="86"/>
      <c r="C83" s="86"/>
      <c r="D83" s="86"/>
      <c r="E83" s="86"/>
      <c r="F83" s="86"/>
      <c r="G83" s="86"/>
    </row>
    <row r="84" spans="1:8">
      <c r="A84" s="87" t="s">
        <v>442</v>
      </c>
      <c r="B84" s="79">
        <f>B85+B93+B103+B113+B123+B133+B137+B146+B150</f>
        <v>0</v>
      </c>
      <c r="C84" s="79">
        <f t="shared" ref="C84:G84" si="22">C85+C93+C103+C113+C123+C133+C137+C146+C150</f>
        <v>0</v>
      </c>
      <c r="D84" s="79">
        <f t="shared" si="22"/>
        <v>0</v>
      </c>
      <c r="E84" s="79">
        <f t="shared" si="22"/>
        <v>0</v>
      </c>
      <c r="F84" s="79">
        <f t="shared" si="22"/>
        <v>0</v>
      </c>
      <c r="G84" s="79">
        <f t="shared" si="22"/>
        <v>0</v>
      </c>
    </row>
    <row r="85" spans="1:8">
      <c r="A85" s="80" t="s">
        <v>306</v>
      </c>
      <c r="B85" s="81">
        <f>SUM(B86:B92)</f>
        <v>0</v>
      </c>
      <c r="C85" s="81">
        <f t="shared" ref="C85:G85" si="23">SUM(C86:C92)</f>
        <v>0</v>
      </c>
      <c r="D85" s="81">
        <f t="shared" si="23"/>
        <v>0</v>
      </c>
      <c r="E85" s="81">
        <f t="shared" si="23"/>
        <v>0</v>
      </c>
      <c r="F85" s="81">
        <f t="shared" si="23"/>
        <v>0</v>
      </c>
      <c r="G85" s="81">
        <f t="shared" si="23"/>
        <v>0</v>
      </c>
    </row>
    <row r="86" spans="1:8">
      <c r="A86" s="82" t="s">
        <v>307</v>
      </c>
      <c r="B86" s="81"/>
      <c r="C86" s="81"/>
      <c r="D86" s="81">
        <f t="shared" ref="D86:D92" si="24">B86+C86</f>
        <v>0</v>
      </c>
      <c r="E86" s="81"/>
      <c r="F86" s="81"/>
      <c r="G86" s="81">
        <f t="shared" ref="G86:G92" si="25">D86-E86</f>
        <v>0</v>
      </c>
      <c r="H86" s="84" t="s">
        <v>443</v>
      </c>
    </row>
    <row r="87" spans="1:8">
      <c r="A87" s="82" t="s">
        <v>309</v>
      </c>
      <c r="B87" s="81"/>
      <c r="C87" s="81"/>
      <c r="D87" s="81">
        <f t="shared" si="24"/>
        <v>0</v>
      </c>
      <c r="E87" s="81"/>
      <c r="F87" s="81"/>
      <c r="G87" s="81">
        <f t="shared" si="25"/>
        <v>0</v>
      </c>
      <c r="H87" s="84" t="s">
        <v>444</v>
      </c>
    </row>
    <row r="88" spans="1:8">
      <c r="A88" s="82" t="s">
        <v>311</v>
      </c>
      <c r="B88" s="81"/>
      <c r="C88" s="81"/>
      <c r="D88" s="81">
        <f t="shared" si="24"/>
        <v>0</v>
      </c>
      <c r="E88" s="81"/>
      <c r="F88" s="81"/>
      <c r="G88" s="81">
        <f t="shared" si="25"/>
        <v>0</v>
      </c>
      <c r="H88" s="84" t="s">
        <v>445</v>
      </c>
    </row>
    <row r="89" spans="1:8">
      <c r="A89" s="82" t="s">
        <v>313</v>
      </c>
      <c r="B89" s="81"/>
      <c r="C89" s="81"/>
      <c r="D89" s="81">
        <f t="shared" si="24"/>
        <v>0</v>
      </c>
      <c r="E89" s="81"/>
      <c r="F89" s="81"/>
      <c r="G89" s="81">
        <f t="shared" si="25"/>
        <v>0</v>
      </c>
      <c r="H89" s="84" t="s">
        <v>446</v>
      </c>
    </row>
    <row r="90" spans="1:8">
      <c r="A90" s="82" t="s">
        <v>315</v>
      </c>
      <c r="B90" s="81"/>
      <c r="C90" s="81"/>
      <c r="D90" s="81">
        <f t="shared" si="24"/>
        <v>0</v>
      </c>
      <c r="E90" s="81"/>
      <c r="F90" s="81"/>
      <c r="G90" s="81">
        <f t="shared" si="25"/>
        <v>0</v>
      </c>
      <c r="H90" s="84" t="s">
        <v>447</v>
      </c>
    </row>
    <row r="91" spans="1:8">
      <c r="A91" s="82" t="s">
        <v>317</v>
      </c>
      <c r="B91" s="81"/>
      <c r="C91" s="81"/>
      <c r="D91" s="81">
        <f t="shared" si="24"/>
        <v>0</v>
      </c>
      <c r="E91" s="81"/>
      <c r="F91" s="81"/>
      <c r="G91" s="81">
        <f t="shared" si="25"/>
        <v>0</v>
      </c>
      <c r="H91" s="84" t="s">
        <v>448</v>
      </c>
    </row>
    <row r="92" spans="1:8">
      <c r="A92" s="82" t="s">
        <v>319</v>
      </c>
      <c r="B92" s="81"/>
      <c r="C92" s="81"/>
      <c r="D92" s="81">
        <f t="shared" si="24"/>
        <v>0</v>
      </c>
      <c r="E92" s="81"/>
      <c r="F92" s="81"/>
      <c r="G92" s="81">
        <f t="shared" si="25"/>
        <v>0</v>
      </c>
      <c r="H92" s="84" t="s">
        <v>449</v>
      </c>
    </row>
    <row r="93" spans="1:8">
      <c r="A93" s="80" t="s">
        <v>321</v>
      </c>
      <c r="B93" s="81">
        <f>SUM(B94:B102)</f>
        <v>0</v>
      </c>
      <c r="C93" s="81">
        <f t="shared" ref="C93:G93" si="26">SUM(C94:C102)</f>
        <v>0</v>
      </c>
      <c r="D93" s="81">
        <f t="shared" si="26"/>
        <v>0</v>
      </c>
      <c r="E93" s="81">
        <f t="shared" si="26"/>
        <v>0</v>
      </c>
      <c r="F93" s="81">
        <f t="shared" si="26"/>
        <v>0</v>
      </c>
      <c r="G93" s="81">
        <f t="shared" si="26"/>
        <v>0</v>
      </c>
    </row>
    <row r="94" spans="1:8">
      <c r="A94" s="82" t="s">
        <v>322</v>
      </c>
      <c r="B94" s="81"/>
      <c r="C94" s="81"/>
      <c r="D94" s="81">
        <f t="shared" ref="D94:D102" si="27">B94+C94</f>
        <v>0</v>
      </c>
      <c r="E94" s="81"/>
      <c r="F94" s="81"/>
      <c r="G94" s="81">
        <f t="shared" ref="G94:G102" si="28">D94-E94</f>
        <v>0</v>
      </c>
      <c r="H94" s="84" t="s">
        <v>450</v>
      </c>
    </row>
    <row r="95" spans="1:8">
      <c r="A95" s="82" t="s">
        <v>324</v>
      </c>
      <c r="B95" s="81"/>
      <c r="C95" s="81"/>
      <c r="D95" s="81">
        <f t="shared" si="27"/>
        <v>0</v>
      </c>
      <c r="E95" s="81"/>
      <c r="F95" s="81"/>
      <c r="G95" s="81">
        <f t="shared" si="28"/>
        <v>0</v>
      </c>
      <c r="H95" s="84" t="s">
        <v>451</v>
      </c>
    </row>
    <row r="96" spans="1:8">
      <c r="A96" s="82" t="s">
        <v>326</v>
      </c>
      <c r="B96" s="81"/>
      <c r="C96" s="81"/>
      <c r="D96" s="81">
        <f t="shared" si="27"/>
        <v>0</v>
      </c>
      <c r="E96" s="81"/>
      <c r="F96" s="81"/>
      <c r="G96" s="81">
        <f t="shared" si="28"/>
        <v>0</v>
      </c>
      <c r="H96" s="84" t="s">
        <v>452</v>
      </c>
    </row>
    <row r="97" spans="1:8">
      <c r="A97" s="82" t="s">
        <v>328</v>
      </c>
      <c r="B97" s="81"/>
      <c r="C97" s="81"/>
      <c r="D97" s="81">
        <f t="shared" si="27"/>
        <v>0</v>
      </c>
      <c r="E97" s="81"/>
      <c r="F97" s="81"/>
      <c r="G97" s="81">
        <f t="shared" si="28"/>
        <v>0</v>
      </c>
      <c r="H97" s="84" t="s">
        <v>453</v>
      </c>
    </row>
    <row r="98" spans="1:8">
      <c r="A98" s="88" t="s">
        <v>330</v>
      </c>
      <c r="B98" s="81"/>
      <c r="C98" s="81"/>
      <c r="D98" s="81">
        <f t="shared" si="27"/>
        <v>0</v>
      </c>
      <c r="E98" s="81"/>
      <c r="F98" s="81"/>
      <c r="G98" s="81">
        <f t="shared" si="28"/>
        <v>0</v>
      </c>
      <c r="H98" s="84" t="s">
        <v>454</v>
      </c>
    </row>
    <row r="99" spans="1:8">
      <c r="A99" s="82" t="s">
        <v>332</v>
      </c>
      <c r="B99" s="81"/>
      <c r="C99" s="81"/>
      <c r="D99" s="81">
        <f t="shared" si="27"/>
        <v>0</v>
      </c>
      <c r="E99" s="81"/>
      <c r="F99" s="81"/>
      <c r="G99" s="81">
        <f t="shared" si="28"/>
        <v>0</v>
      </c>
      <c r="H99" s="84" t="s">
        <v>455</v>
      </c>
    </row>
    <row r="100" spans="1:8">
      <c r="A100" s="82" t="s">
        <v>334</v>
      </c>
      <c r="B100" s="81"/>
      <c r="C100" s="81"/>
      <c r="D100" s="81">
        <f t="shared" si="27"/>
        <v>0</v>
      </c>
      <c r="E100" s="81"/>
      <c r="F100" s="81"/>
      <c r="G100" s="81">
        <f t="shared" si="28"/>
        <v>0</v>
      </c>
      <c r="H100" s="84" t="s">
        <v>456</v>
      </c>
    </row>
    <row r="101" spans="1:8">
      <c r="A101" s="82" t="s">
        <v>336</v>
      </c>
      <c r="B101" s="81"/>
      <c r="C101" s="81"/>
      <c r="D101" s="81">
        <f t="shared" si="27"/>
        <v>0</v>
      </c>
      <c r="E101" s="81"/>
      <c r="F101" s="81"/>
      <c r="G101" s="81">
        <f t="shared" si="28"/>
        <v>0</v>
      </c>
      <c r="H101" s="84" t="s">
        <v>457</v>
      </c>
    </row>
    <row r="102" spans="1:8">
      <c r="A102" s="82" t="s">
        <v>338</v>
      </c>
      <c r="B102" s="81"/>
      <c r="C102" s="81"/>
      <c r="D102" s="81">
        <f t="shared" si="27"/>
        <v>0</v>
      </c>
      <c r="E102" s="81"/>
      <c r="F102" s="81"/>
      <c r="G102" s="81">
        <f t="shared" si="28"/>
        <v>0</v>
      </c>
      <c r="H102" s="84" t="s">
        <v>458</v>
      </c>
    </row>
    <row r="103" spans="1:8">
      <c r="A103" s="80" t="s">
        <v>340</v>
      </c>
      <c r="B103" s="81">
        <f>SUM(B104:B112)</f>
        <v>0</v>
      </c>
      <c r="C103" s="81">
        <f t="shared" ref="C103:G103" si="29">SUM(C104:C112)</f>
        <v>0</v>
      </c>
      <c r="D103" s="81">
        <f t="shared" si="29"/>
        <v>0</v>
      </c>
      <c r="E103" s="81">
        <f t="shared" si="29"/>
        <v>0</v>
      </c>
      <c r="F103" s="81">
        <f t="shared" si="29"/>
        <v>0</v>
      </c>
      <c r="G103" s="81">
        <f t="shared" si="29"/>
        <v>0</v>
      </c>
    </row>
    <row r="104" spans="1:8">
      <c r="A104" s="82" t="s">
        <v>341</v>
      </c>
      <c r="B104" s="81"/>
      <c r="C104" s="81"/>
      <c r="D104" s="81">
        <f t="shared" ref="D104:D112" si="30">B104+C104</f>
        <v>0</v>
      </c>
      <c r="E104" s="81"/>
      <c r="F104" s="81"/>
      <c r="G104" s="81">
        <f t="shared" ref="G104:G112" si="31">D104-E104</f>
        <v>0</v>
      </c>
      <c r="H104" s="84" t="s">
        <v>459</v>
      </c>
    </row>
    <row r="105" spans="1:8">
      <c r="A105" s="82" t="s">
        <v>343</v>
      </c>
      <c r="B105" s="81"/>
      <c r="C105" s="81"/>
      <c r="D105" s="81">
        <f t="shared" si="30"/>
        <v>0</v>
      </c>
      <c r="E105" s="81"/>
      <c r="F105" s="81"/>
      <c r="G105" s="81">
        <f t="shared" si="31"/>
        <v>0</v>
      </c>
      <c r="H105" s="84" t="s">
        <v>460</v>
      </c>
    </row>
    <row r="106" spans="1:8">
      <c r="A106" s="82" t="s">
        <v>345</v>
      </c>
      <c r="B106" s="81"/>
      <c r="C106" s="81"/>
      <c r="D106" s="81">
        <f t="shared" si="30"/>
        <v>0</v>
      </c>
      <c r="E106" s="81"/>
      <c r="F106" s="81"/>
      <c r="G106" s="81">
        <f t="shared" si="31"/>
        <v>0</v>
      </c>
      <c r="H106" s="84" t="s">
        <v>461</v>
      </c>
    </row>
    <row r="107" spans="1:8">
      <c r="A107" s="82" t="s">
        <v>347</v>
      </c>
      <c r="B107" s="81"/>
      <c r="C107" s="81"/>
      <c r="D107" s="81">
        <f t="shared" si="30"/>
        <v>0</v>
      </c>
      <c r="E107" s="81"/>
      <c r="F107" s="81"/>
      <c r="G107" s="81">
        <f t="shared" si="31"/>
        <v>0</v>
      </c>
      <c r="H107" s="84" t="s">
        <v>462</v>
      </c>
    </row>
    <row r="108" spans="1:8">
      <c r="A108" s="82" t="s">
        <v>349</v>
      </c>
      <c r="B108" s="81"/>
      <c r="C108" s="81"/>
      <c r="D108" s="81">
        <f t="shared" si="30"/>
        <v>0</v>
      </c>
      <c r="E108" s="81"/>
      <c r="F108" s="81"/>
      <c r="G108" s="81">
        <f t="shared" si="31"/>
        <v>0</v>
      </c>
      <c r="H108" s="84" t="s">
        <v>463</v>
      </c>
    </row>
    <row r="109" spans="1:8">
      <c r="A109" s="82" t="s">
        <v>351</v>
      </c>
      <c r="B109" s="81"/>
      <c r="C109" s="81"/>
      <c r="D109" s="81">
        <f t="shared" si="30"/>
        <v>0</v>
      </c>
      <c r="E109" s="81"/>
      <c r="F109" s="81"/>
      <c r="G109" s="81">
        <f t="shared" si="31"/>
        <v>0</v>
      </c>
      <c r="H109" s="84" t="s">
        <v>464</v>
      </c>
    </row>
    <row r="110" spans="1:8">
      <c r="A110" s="82" t="s">
        <v>353</v>
      </c>
      <c r="B110" s="81"/>
      <c r="C110" s="81"/>
      <c r="D110" s="81">
        <f t="shared" si="30"/>
        <v>0</v>
      </c>
      <c r="E110" s="81"/>
      <c r="F110" s="81"/>
      <c r="G110" s="81">
        <f t="shared" si="31"/>
        <v>0</v>
      </c>
      <c r="H110" s="84" t="s">
        <v>465</v>
      </c>
    </row>
    <row r="111" spans="1:8">
      <c r="A111" s="82" t="s">
        <v>355</v>
      </c>
      <c r="B111" s="81"/>
      <c r="C111" s="81"/>
      <c r="D111" s="81">
        <f t="shared" si="30"/>
        <v>0</v>
      </c>
      <c r="E111" s="81"/>
      <c r="F111" s="81"/>
      <c r="G111" s="81">
        <f t="shared" si="31"/>
        <v>0</v>
      </c>
      <c r="H111" s="84" t="s">
        <v>466</v>
      </c>
    </row>
    <row r="112" spans="1:8">
      <c r="A112" s="82" t="s">
        <v>357</v>
      </c>
      <c r="B112" s="81"/>
      <c r="C112" s="81"/>
      <c r="D112" s="81">
        <f t="shared" si="30"/>
        <v>0</v>
      </c>
      <c r="E112" s="81"/>
      <c r="F112" s="81"/>
      <c r="G112" s="81">
        <f t="shared" si="31"/>
        <v>0</v>
      </c>
      <c r="H112" s="84" t="s">
        <v>467</v>
      </c>
    </row>
    <row r="113" spans="1:8">
      <c r="A113" s="80" t="s">
        <v>359</v>
      </c>
      <c r="B113" s="81">
        <f>SUM(B114:B122)</f>
        <v>0</v>
      </c>
      <c r="C113" s="81">
        <f t="shared" ref="C113:G113" si="32">SUM(C114:C122)</f>
        <v>0</v>
      </c>
      <c r="D113" s="81">
        <f t="shared" si="32"/>
        <v>0</v>
      </c>
      <c r="E113" s="81">
        <f t="shared" si="32"/>
        <v>0</v>
      </c>
      <c r="F113" s="81">
        <f t="shared" si="32"/>
        <v>0</v>
      </c>
      <c r="G113" s="81">
        <f t="shared" si="32"/>
        <v>0</v>
      </c>
    </row>
    <row r="114" spans="1:8">
      <c r="A114" s="82" t="s">
        <v>360</v>
      </c>
      <c r="B114" s="81"/>
      <c r="C114" s="81"/>
      <c r="D114" s="81">
        <f t="shared" ref="D114:D122" si="33">B114+C114</f>
        <v>0</v>
      </c>
      <c r="E114" s="81"/>
      <c r="F114" s="81"/>
      <c r="G114" s="81">
        <f t="shared" ref="G114:G122" si="34">D114-E114</f>
        <v>0</v>
      </c>
      <c r="H114" s="84" t="s">
        <v>468</v>
      </c>
    </row>
    <row r="115" spans="1:8">
      <c r="A115" s="82" t="s">
        <v>362</v>
      </c>
      <c r="B115" s="81"/>
      <c r="C115" s="81"/>
      <c r="D115" s="81">
        <f t="shared" si="33"/>
        <v>0</v>
      </c>
      <c r="E115" s="81"/>
      <c r="F115" s="81"/>
      <c r="G115" s="81">
        <f t="shared" si="34"/>
        <v>0</v>
      </c>
      <c r="H115" s="84" t="s">
        <v>469</v>
      </c>
    </row>
    <row r="116" spans="1:8">
      <c r="A116" s="82" t="s">
        <v>364</v>
      </c>
      <c r="B116" s="81"/>
      <c r="C116" s="81"/>
      <c r="D116" s="81">
        <f t="shared" si="33"/>
        <v>0</v>
      </c>
      <c r="E116" s="81"/>
      <c r="F116" s="81"/>
      <c r="G116" s="81">
        <f t="shared" si="34"/>
        <v>0</v>
      </c>
      <c r="H116" s="84" t="s">
        <v>470</v>
      </c>
    </row>
    <row r="117" spans="1:8">
      <c r="A117" s="82" t="s">
        <v>366</v>
      </c>
      <c r="B117" s="81"/>
      <c r="C117" s="81"/>
      <c r="D117" s="81">
        <f t="shared" si="33"/>
        <v>0</v>
      </c>
      <c r="E117" s="81"/>
      <c r="F117" s="81"/>
      <c r="G117" s="81">
        <f t="shared" si="34"/>
        <v>0</v>
      </c>
      <c r="H117" s="84" t="s">
        <v>471</v>
      </c>
    </row>
    <row r="118" spans="1:8">
      <c r="A118" s="82" t="s">
        <v>368</v>
      </c>
      <c r="B118" s="81"/>
      <c r="C118" s="81"/>
      <c r="D118" s="81">
        <f t="shared" si="33"/>
        <v>0</v>
      </c>
      <c r="E118" s="81"/>
      <c r="F118" s="81"/>
      <c r="G118" s="81">
        <f t="shared" si="34"/>
        <v>0</v>
      </c>
      <c r="H118" s="84" t="s">
        <v>472</v>
      </c>
    </row>
    <row r="119" spans="1:8">
      <c r="A119" s="82" t="s">
        <v>370</v>
      </c>
      <c r="B119" s="81"/>
      <c r="C119" s="81"/>
      <c r="D119" s="81">
        <f t="shared" si="33"/>
        <v>0</v>
      </c>
      <c r="E119" s="81"/>
      <c r="F119" s="81"/>
      <c r="G119" s="81">
        <f t="shared" si="34"/>
        <v>0</v>
      </c>
      <c r="H119" s="84" t="s">
        <v>473</v>
      </c>
    </row>
    <row r="120" spans="1:8">
      <c r="A120" s="82" t="s">
        <v>372</v>
      </c>
      <c r="B120" s="81"/>
      <c r="C120" s="81"/>
      <c r="D120" s="81">
        <f t="shared" si="33"/>
        <v>0</v>
      </c>
      <c r="E120" s="81"/>
      <c r="F120" s="81"/>
      <c r="G120" s="81">
        <f t="shared" si="34"/>
        <v>0</v>
      </c>
      <c r="H120" s="84" t="s">
        <v>474</v>
      </c>
    </row>
    <row r="121" spans="1:8">
      <c r="A121" s="82" t="s">
        <v>374</v>
      </c>
      <c r="B121" s="81"/>
      <c r="C121" s="81"/>
      <c r="D121" s="81">
        <f t="shared" si="33"/>
        <v>0</v>
      </c>
      <c r="E121" s="81"/>
      <c r="F121" s="81"/>
      <c r="G121" s="81">
        <f t="shared" si="34"/>
        <v>0</v>
      </c>
      <c r="H121" s="84" t="s">
        <v>475</v>
      </c>
    </row>
    <row r="122" spans="1:8">
      <c r="A122" s="82" t="s">
        <v>376</v>
      </c>
      <c r="B122" s="81"/>
      <c r="C122" s="81"/>
      <c r="D122" s="81">
        <f t="shared" si="33"/>
        <v>0</v>
      </c>
      <c r="E122" s="81"/>
      <c r="F122" s="81"/>
      <c r="G122" s="81">
        <f t="shared" si="34"/>
        <v>0</v>
      </c>
      <c r="H122" s="84" t="s">
        <v>476</v>
      </c>
    </row>
    <row r="123" spans="1:8">
      <c r="A123" s="80" t="s">
        <v>378</v>
      </c>
      <c r="B123" s="81">
        <f>SUM(B124:B132)</f>
        <v>0</v>
      </c>
      <c r="C123" s="81">
        <f t="shared" ref="C123:G123" si="35">SUM(C124:C132)</f>
        <v>0</v>
      </c>
      <c r="D123" s="81">
        <f t="shared" si="35"/>
        <v>0</v>
      </c>
      <c r="E123" s="81">
        <f t="shared" si="35"/>
        <v>0</v>
      </c>
      <c r="F123" s="81">
        <f t="shared" si="35"/>
        <v>0</v>
      </c>
      <c r="G123" s="81">
        <f t="shared" si="35"/>
        <v>0</v>
      </c>
    </row>
    <row r="124" spans="1:8">
      <c r="A124" s="82" t="s">
        <v>379</v>
      </c>
      <c r="B124" s="81"/>
      <c r="C124" s="81"/>
      <c r="D124" s="81">
        <f t="shared" ref="D124:D132" si="36">B124+C124</f>
        <v>0</v>
      </c>
      <c r="E124" s="81"/>
      <c r="F124" s="81"/>
      <c r="G124" s="81">
        <f t="shared" ref="G124:G132" si="37">D124-E124</f>
        <v>0</v>
      </c>
      <c r="H124" s="84" t="s">
        <v>477</v>
      </c>
    </row>
    <row r="125" spans="1:8">
      <c r="A125" s="82" t="s">
        <v>381</v>
      </c>
      <c r="B125" s="81"/>
      <c r="C125" s="81"/>
      <c r="D125" s="81">
        <f t="shared" si="36"/>
        <v>0</v>
      </c>
      <c r="E125" s="81"/>
      <c r="F125" s="81"/>
      <c r="G125" s="81">
        <f t="shared" si="37"/>
        <v>0</v>
      </c>
      <c r="H125" s="84" t="s">
        <v>478</v>
      </c>
    </row>
    <row r="126" spans="1:8">
      <c r="A126" s="82" t="s">
        <v>383</v>
      </c>
      <c r="B126" s="81"/>
      <c r="C126" s="81"/>
      <c r="D126" s="81">
        <f t="shared" si="36"/>
        <v>0</v>
      </c>
      <c r="E126" s="81"/>
      <c r="F126" s="81"/>
      <c r="G126" s="81">
        <f t="shared" si="37"/>
        <v>0</v>
      </c>
      <c r="H126" s="84" t="s">
        <v>479</v>
      </c>
    </row>
    <row r="127" spans="1:8">
      <c r="A127" s="82" t="s">
        <v>385</v>
      </c>
      <c r="B127" s="81"/>
      <c r="C127" s="81"/>
      <c r="D127" s="81">
        <f t="shared" si="36"/>
        <v>0</v>
      </c>
      <c r="E127" s="81"/>
      <c r="F127" s="81"/>
      <c r="G127" s="81">
        <f t="shared" si="37"/>
        <v>0</v>
      </c>
      <c r="H127" s="84" t="s">
        <v>480</v>
      </c>
    </row>
    <row r="128" spans="1:8">
      <c r="A128" s="82" t="s">
        <v>387</v>
      </c>
      <c r="B128" s="81"/>
      <c r="C128" s="81"/>
      <c r="D128" s="81">
        <f t="shared" si="36"/>
        <v>0</v>
      </c>
      <c r="E128" s="81"/>
      <c r="F128" s="81"/>
      <c r="G128" s="81">
        <f t="shared" si="37"/>
        <v>0</v>
      </c>
      <c r="H128" s="84" t="s">
        <v>481</v>
      </c>
    </row>
    <row r="129" spans="1:8">
      <c r="A129" s="82" t="s">
        <v>389</v>
      </c>
      <c r="B129" s="81"/>
      <c r="C129" s="81"/>
      <c r="D129" s="81">
        <f t="shared" si="36"/>
        <v>0</v>
      </c>
      <c r="E129" s="81"/>
      <c r="F129" s="81"/>
      <c r="G129" s="81">
        <f t="shared" si="37"/>
        <v>0</v>
      </c>
      <c r="H129" s="84" t="s">
        <v>482</v>
      </c>
    </row>
    <row r="130" spans="1:8">
      <c r="A130" s="82" t="s">
        <v>391</v>
      </c>
      <c r="B130" s="81"/>
      <c r="C130" s="81"/>
      <c r="D130" s="81">
        <f t="shared" si="36"/>
        <v>0</v>
      </c>
      <c r="E130" s="81"/>
      <c r="F130" s="81"/>
      <c r="G130" s="81">
        <f t="shared" si="37"/>
        <v>0</v>
      </c>
      <c r="H130" s="84" t="s">
        <v>483</v>
      </c>
    </row>
    <row r="131" spans="1:8">
      <c r="A131" s="82" t="s">
        <v>393</v>
      </c>
      <c r="B131" s="81"/>
      <c r="C131" s="81"/>
      <c r="D131" s="81">
        <f t="shared" si="36"/>
        <v>0</v>
      </c>
      <c r="E131" s="81"/>
      <c r="F131" s="81"/>
      <c r="G131" s="81">
        <f t="shared" si="37"/>
        <v>0</v>
      </c>
      <c r="H131" s="84" t="s">
        <v>484</v>
      </c>
    </row>
    <row r="132" spans="1:8">
      <c r="A132" s="82" t="s">
        <v>395</v>
      </c>
      <c r="B132" s="81"/>
      <c r="C132" s="81"/>
      <c r="D132" s="81">
        <f t="shared" si="36"/>
        <v>0</v>
      </c>
      <c r="E132" s="81"/>
      <c r="F132" s="81"/>
      <c r="G132" s="81">
        <f t="shared" si="37"/>
        <v>0</v>
      </c>
      <c r="H132" s="84" t="s">
        <v>485</v>
      </c>
    </row>
    <row r="133" spans="1:8">
      <c r="A133" s="80" t="s">
        <v>397</v>
      </c>
      <c r="B133" s="81">
        <f>SUM(B134:B136)</f>
        <v>0</v>
      </c>
      <c r="C133" s="81">
        <f t="shared" ref="C133:G133" si="38">SUM(C134:C136)</f>
        <v>0</v>
      </c>
      <c r="D133" s="81">
        <f t="shared" si="38"/>
        <v>0</v>
      </c>
      <c r="E133" s="81">
        <f t="shared" si="38"/>
        <v>0</v>
      </c>
      <c r="F133" s="81">
        <f t="shared" si="38"/>
        <v>0</v>
      </c>
      <c r="G133" s="81">
        <f t="shared" si="38"/>
        <v>0</v>
      </c>
    </row>
    <row r="134" spans="1:8">
      <c r="A134" s="82" t="s">
        <v>398</v>
      </c>
      <c r="B134" s="81"/>
      <c r="C134" s="81"/>
      <c r="D134" s="81">
        <f t="shared" ref="D134:D157" si="39">B134+C134</f>
        <v>0</v>
      </c>
      <c r="E134" s="81"/>
      <c r="F134" s="81"/>
      <c r="G134" s="81">
        <f t="shared" ref="G134:G136" si="40">D134-E134</f>
        <v>0</v>
      </c>
      <c r="H134" s="84" t="s">
        <v>486</v>
      </c>
    </row>
    <row r="135" spans="1:8">
      <c r="A135" s="82" t="s">
        <v>400</v>
      </c>
      <c r="B135" s="81"/>
      <c r="C135" s="81"/>
      <c r="D135" s="81">
        <f t="shared" si="39"/>
        <v>0</v>
      </c>
      <c r="E135" s="81"/>
      <c r="F135" s="81"/>
      <c r="G135" s="81">
        <f t="shared" si="40"/>
        <v>0</v>
      </c>
      <c r="H135" s="84" t="s">
        <v>487</v>
      </c>
    </row>
    <row r="136" spans="1:8">
      <c r="A136" s="82" t="s">
        <v>402</v>
      </c>
      <c r="B136" s="81"/>
      <c r="C136" s="81"/>
      <c r="D136" s="81">
        <f t="shared" si="39"/>
        <v>0</v>
      </c>
      <c r="E136" s="81"/>
      <c r="F136" s="81"/>
      <c r="G136" s="81">
        <f t="shared" si="40"/>
        <v>0</v>
      </c>
      <c r="H136" s="84" t="s">
        <v>488</v>
      </c>
    </row>
    <row r="137" spans="1:8">
      <c r="A137" s="80" t="s">
        <v>404</v>
      </c>
      <c r="B137" s="81">
        <f>SUM(B138:B142,B144:B145)</f>
        <v>0</v>
      </c>
      <c r="C137" s="81">
        <f t="shared" ref="C137:G137" si="41">SUM(C138:C142,C144:C145)</f>
        <v>0</v>
      </c>
      <c r="D137" s="81">
        <f t="shared" si="41"/>
        <v>0</v>
      </c>
      <c r="E137" s="81">
        <f t="shared" si="41"/>
        <v>0</v>
      </c>
      <c r="F137" s="81">
        <f t="shared" si="41"/>
        <v>0</v>
      </c>
      <c r="G137" s="81">
        <f t="shared" si="41"/>
        <v>0</v>
      </c>
    </row>
    <row r="138" spans="1:8">
      <c r="A138" s="82" t="s">
        <v>405</v>
      </c>
      <c r="B138" s="81"/>
      <c r="C138" s="81"/>
      <c r="D138" s="81">
        <f t="shared" si="39"/>
        <v>0</v>
      </c>
      <c r="E138" s="81"/>
      <c r="F138" s="81"/>
      <c r="G138" s="81">
        <f t="shared" ref="G138:G145" si="42">D138-E138</f>
        <v>0</v>
      </c>
      <c r="H138" s="84" t="s">
        <v>489</v>
      </c>
    </row>
    <row r="139" spans="1:8">
      <c r="A139" s="82" t="s">
        <v>407</v>
      </c>
      <c r="B139" s="81"/>
      <c r="C139" s="81"/>
      <c r="D139" s="81">
        <f t="shared" si="39"/>
        <v>0</v>
      </c>
      <c r="E139" s="81"/>
      <c r="F139" s="81"/>
      <c r="G139" s="81">
        <f t="shared" si="42"/>
        <v>0</v>
      </c>
      <c r="H139" s="84" t="s">
        <v>490</v>
      </c>
    </row>
    <row r="140" spans="1:8">
      <c r="A140" s="82" t="s">
        <v>409</v>
      </c>
      <c r="B140" s="81"/>
      <c r="C140" s="81"/>
      <c r="D140" s="81">
        <f t="shared" si="39"/>
        <v>0</v>
      </c>
      <c r="E140" s="81"/>
      <c r="F140" s="81"/>
      <c r="G140" s="81">
        <f t="shared" si="42"/>
        <v>0</v>
      </c>
      <c r="H140" s="84" t="s">
        <v>491</v>
      </c>
    </row>
    <row r="141" spans="1:8">
      <c r="A141" s="82" t="s">
        <v>411</v>
      </c>
      <c r="B141" s="81"/>
      <c r="C141" s="81"/>
      <c r="D141" s="81">
        <f t="shared" si="39"/>
        <v>0</v>
      </c>
      <c r="E141" s="81"/>
      <c r="F141" s="81"/>
      <c r="G141" s="81">
        <f t="shared" si="42"/>
        <v>0</v>
      </c>
      <c r="H141" s="84" t="s">
        <v>492</v>
      </c>
    </row>
    <row r="142" spans="1:8">
      <c r="A142" s="82" t="s">
        <v>413</v>
      </c>
      <c r="B142" s="81"/>
      <c r="C142" s="81"/>
      <c r="D142" s="81">
        <f t="shared" si="39"/>
        <v>0</v>
      </c>
      <c r="E142" s="81"/>
      <c r="F142" s="81"/>
      <c r="G142" s="81">
        <f t="shared" si="42"/>
        <v>0</v>
      </c>
      <c r="H142" s="84" t="s">
        <v>493</v>
      </c>
    </row>
    <row r="143" spans="1:8">
      <c r="A143" s="82" t="s">
        <v>415</v>
      </c>
      <c r="B143" s="81"/>
      <c r="C143" s="81"/>
      <c r="D143" s="81">
        <f t="shared" si="39"/>
        <v>0</v>
      </c>
      <c r="E143" s="81"/>
      <c r="F143" s="81"/>
      <c r="G143" s="81">
        <f t="shared" si="42"/>
        <v>0</v>
      </c>
      <c r="H143" s="84"/>
    </row>
    <row r="144" spans="1:8">
      <c r="A144" s="82" t="s">
        <v>416</v>
      </c>
      <c r="B144" s="81"/>
      <c r="C144" s="81"/>
      <c r="D144" s="81">
        <f t="shared" si="39"/>
        <v>0</v>
      </c>
      <c r="E144" s="81"/>
      <c r="F144" s="81"/>
      <c r="G144" s="81">
        <f t="shared" si="42"/>
        <v>0</v>
      </c>
      <c r="H144" s="84" t="s">
        <v>494</v>
      </c>
    </row>
    <row r="145" spans="1:8">
      <c r="A145" s="82" t="s">
        <v>418</v>
      </c>
      <c r="B145" s="81"/>
      <c r="C145" s="81"/>
      <c r="D145" s="81">
        <f t="shared" si="39"/>
        <v>0</v>
      </c>
      <c r="E145" s="81"/>
      <c r="F145" s="81"/>
      <c r="G145" s="81">
        <f t="shared" si="42"/>
        <v>0</v>
      </c>
      <c r="H145" s="84" t="s">
        <v>495</v>
      </c>
    </row>
    <row r="146" spans="1:8">
      <c r="A146" s="80" t="s">
        <v>420</v>
      </c>
      <c r="B146" s="81">
        <f>SUM(B147:B149)</f>
        <v>0</v>
      </c>
      <c r="C146" s="81">
        <f t="shared" ref="C146:G146" si="43">SUM(C147:C149)</f>
        <v>0</v>
      </c>
      <c r="D146" s="81">
        <f t="shared" si="43"/>
        <v>0</v>
      </c>
      <c r="E146" s="81">
        <f t="shared" si="43"/>
        <v>0</v>
      </c>
      <c r="F146" s="81">
        <f t="shared" si="43"/>
        <v>0</v>
      </c>
      <c r="G146" s="81">
        <f t="shared" si="43"/>
        <v>0</v>
      </c>
    </row>
    <row r="147" spans="1:8">
      <c r="A147" s="82" t="s">
        <v>421</v>
      </c>
      <c r="B147" s="81"/>
      <c r="C147" s="81"/>
      <c r="D147" s="81">
        <f t="shared" si="39"/>
        <v>0</v>
      </c>
      <c r="E147" s="81"/>
      <c r="F147" s="81"/>
      <c r="G147" s="81">
        <f t="shared" ref="G147:G149" si="44">D147-E147</f>
        <v>0</v>
      </c>
      <c r="H147" s="84" t="s">
        <v>496</v>
      </c>
    </row>
    <row r="148" spans="1:8">
      <c r="A148" s="82" t="s">
        <v>423</v>
      </c>
      <c r="B148" s="81"/>
      <c r="C148" s="81"/>
      <c r="D148" s="81">
        <f t="shared" si="39"/>
        <v>0</v>
      </c>
      <c r="E148" s="81"/>
      <c r="F148" s="81"/>
      <c r="G148" s="81">
        <f t="shared" si="44"/>
        <v>0</v>
      </c>
      <c r="H148" s="84" t="s">
        <v>497</v>
      </c>
    </row>
    <row r="149" spans="1:8">
      <c r="A149" s="82" t="s">
        <v>425</v>
      </c>
      <c r="B149" s="81"/>
      <c r="C149" s="81"/>
      <c r="D149" s="81">
        <f t="shared" si="39"/>
        <v>0</v>
      </c>
      <c r="E149" s="81"/>
      <c r="F149" s="81"/>
      <c r="G149" s="81">
        <f t="shared" si="44"/>
        <v>0</v>
      </c>
      <c r="H149" s="84" t="s">
        <v>498</v>
      </c>
    </row>
    <row r="150" spans="1:8">
      <c r="A150" s="80" t="s">
        <v>427</v>
      </c>
      <c r="B150" s="81">
        <f>SUM(B151:B157)</f>
        <v>0</v>
      </c>
      <c r="C150" s="81">
        <f t="shared" ref="C150:G150" si="45">SUM(C151:C157)</f>
        <v>0</v>
      </c>
      <c r="D150" s="81">
        <f t="shared" si="45"/>
        <v>0</v>
      </c>
      <c r="E150" s="81">
        <f t="shared" si="45"/>
        <v>0</v>
      </c>
      <c r="F150" s="81">
        <f t="shared" si="45"/>
        <v>0</v>
      </c>
      <c r="G150" s="81">
        <f t="shared" si="45"/>
        <v>0</v>
      </c>
    </row>
    <row r="151" spans="1:8">
      <c r="A151" s="82" t="s">
        <v>428</v>
      </c>
      <c r="B151" s="81"/>
      <c r="C151" s="81"/>
      <c r="D151" s="81">
        <f t="shared" si="39"/>
        <v>0</v>
      </c>
      <c r="E151" s="81"/>
      <c r="F151" s="81"/>
      <c r="G151" s="81">
        <f t="shared" ref="G151:G157" si="46">D151-E151</f>
        <v>0</v>
      </c>
      <c r="H151" s="84" t="s">
        <v>499</v>
      </c>
    </row>
    <row r="152" spans="1:8">
      <c r="A152" s="82" t="s">
        <v>430</v>
      </c>
      <c r="B152" s="81"/>
      <c r="C152" s="81"/>
      <c r="D152" s="81">
        <f t="shared" si="39"/>
        <v>0</v>
      </c>
      <c r="E152" s="81"/>
      <c r="F152" s="81"/>
      <c r="G152" s="81">
        <f t="shared" si="46"/>
        <v>0</v>
      </c>
      <c r="H152" s="84" t="s">
        <v>500</v>
      </c>
    </row>
    <row r="153" spans="1:8">
      <c r="A153" s="82" t="s">
        <v>432</v>
      </c>
      <c r="B153" s="81"/>
      <c r="C153" s="81"/>
      <c r="D153" s="81">
        <f t="shared" si="39"/>
        <v>0</v>
      </c>
      <c r="E153" s="81"/>
      <c r="F153" s="81"/>
      <c r="G153" s="81">
        <f t="shared" si="46"/>
        <v>0</v>
      </c>
      <c r="H153" s="84" t="s">
        <v>501</v>
      </c>
    </row>
    <row r="154" spans="1:8">
      <c r="A154" s="88" t="s">
        <v>434</v>
      </c>
      <c r="B154" s="81"/>
      <c r="C154" s="81"/>
      <c r="D154" s="81">
        <f t="shared" si="39"/>
        <v>0</v>
      </c>
      <c r="E154" s="81"/>
      <c r="F154" s="81"/>
      <c r="G154" s="81">
        <f t="shared" si="46"/>
        <v>0</v>
      </c>
      <c r="H154" s="84" t="s">
        <v>502</v>
      </c>
    </row>
    <row r="155" spans="1:8">
      <c r="A155" s="82" t="s">
        <v>436</v>
      </c>
      <c r="B155" s="81"/>
      <c r="C155" s="81"/>
      <c r="D155" s="81">
        <f t="shared" si="39"/>
        <v>0</v>
      </c>
      <c r="E155" s="81"/>
      <c r="F155" s="81"/>
      <c r="G155" s="81">
        <f t="shared" si="46"/>
        <v>0</v>
      </c>
      <c r="H155" s="84" t="s">
        <v>503</v>
      </c>
    </row>
    <row r="156" spans="1:8">
      <c r="A156" s="82" t="s">
        <v>438</v>
      </c>
      <c r="B156" s="81"/>
      <c r="C156" s="81"/>
      <c r="D156" s="81">
        <f t="shared" si="39"/>
        <v>0</v>
      </c>
      <c r="E156" s="81"/>
      <c r="F156" s="81"/>
      <c r="G156" s="81">
        <f t="shared" si="46"/>
        <v>0</v>
      </c>
      <c r="H156" s="84" t="s">
        <v>504</v>
      </c>
    </row>
    <row r="157" spans="1:8">
      <c r="A157" s="82" t="s">
        <v>440</v>
      </c>
      <c r="B157" s="81"/>
      <c r="C157" s="81"/>
      <c r="D157" s="81">
        <f t="shared" si="39"/>
        <v>0</v>
      </c>
      <c r="E157" s="81"/>
      <c r="F157" s="81"/>
      <c r="G157" s="81">
        <f t="shared" si="46"/>
        <v>0</v>
      </c>
      <c r="H157" s="84" t="s">
        <v>505</v>
      </c>
    </row>
    <row r="158" spans="1:8">
      <c r="A158" s="89"/>
      <c r="B158" s="86"/>
      <c r="C158" s="86"/>
      <c r="D158" s="86"/>
      <c r="E158" s="86"/>
      <c r="F158" s="86"/>
      <c r="G158" s="86"/>
    </row>
    <row r="159" spans="1:8">
      <c r="A159" s="90" t="s">
        <v>506</v>
      </c>
      <c r="B159" s="79">
        <f>B9+B84</f>
        <v>53485135.230000004</v>
      </c>
      <c r="C159" s="79">
        <f t="shared" ref="C159:G159" si="47">C9+C84</f>
        <v>11760813.510000002</v>
      </c>
      <c r="D159" s="79">
        <f t="shared" si="47"/>
        <v>65245948.739999995</v>
      </c>
      <c r="E159" s="79">
        <f t="shared" si="47"/>
        <v>55126865.379999988</v>
      </c>
      <c r="F159" s="79">
        <f t="shared" si="47"/>
        <v>55126865.379999988</v>
      </c>
      <c r="G159" s="79">
        <f t="shared" si="47"/>
        <v>10119083.360000001</v>
      </c>
    </row>
    <row r="160" spans="1:8">
      <c r="A160" s="56"/>
      <c r="B160" s="91"/>
      <c r="C160" s="91"/>
      <c r="D160" s="91"/>
      <c r="E160" s="91"/>
      <c r="F160" s="91"/>
      <c r="G160" s="9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38568-F705-4D96-BD15-5B4085201DB8}">
  <dimension ref="A1:G30"/>
  <sheetViews>
    <sheetView workbookViewId="0">
      <selection sqref="A1:XFD1048576"/>
    </sheetView>
  </sheetViews>
  <sheetFormatPr baseColWidth="10" defaultRowHeight="14.4"/>
  <cols>
    <col min="1" max="1" width="58.109375" customWidth="1"/>
    <col min="2" max="7" width="21.6640625" customWidth="1"/>
  </cols>
  <sheetData>
    <row r="1" spans="1:7" ht="21">
      <c r="A1" s="139" t="s">
        <v>507</v>
      </c>
      <c r="B1" s="139"/>
      <c r="C1" s="139"/>
      <c r="D1" s="139"/>
      <c r="E1" s="139"/>
      <c r="F1" s="139"/>
      <c r="G1" s="139"/>
    </row>
    <row r="2" spans="1:7">
      <c r="A2" s="133" t="s">
        <v>122</v>
      </c>
      <c r="B2" s="134"/>
      <c r="C2" s="134"/>
      <c r="D2" s="134"/>
      <c r="E2" s="134"/>
      <c r="F2" s="134"/>
      <c r="G2" s="135"/>
    </row>
    <row r="3" spans="1:7">
      <c r="A3" s="123" t="s">
        <v>295</v>
      </c>
      <c r="B3" s="136"/>
      <c r="C3" s="136"/>
      <c r="D3" s="136"/>
      <c r="E3" s="136"/>
      <c r="F3" s="136"/>
      <c r="G3" s="125"/>
    </row>
    <row r="4" spans="1:7">
      <c r="A4" s="123" t="s">
        <v>508</v>
      </c>
      <c r="B4" s="136"/>
      <c r="C4" s="136"/>
      <c r="D4" s="136"/>
      <c r="E4" s="136"/>
      <c r="F4" s="136"/>
      <c r="G4" s="125"/>
    </row>
    <row r="5" spans="1:7">
      <c r="A5" s="123" t="s">
        <v>297</v>
      </c>
      <c r="B5" s="136"/>
      <c r="C5" s="136"/>
      <c r="D5" s="136"/>
      <c r="E5" s="136"/>
      <c r="F5" s="136"/>
      <c r="G5" s="125"/>
    </row>
    <row r="6" spans="1:7">
      <c r="A6" s="129" t="s">
        <v>2</v>
      </c>
      <c r="B6" s="130"/>
      <c r="C6" s="130"/>
      <c r="D6" s="130"/>
      <c r="E6" s="130"/>
      <c r="F6" s="130"/>
      <c r="G6" s="131"/>
    </row>
    <row r="7" spans="1:7">
      <c r="A7" s="141" t="s">
        <v>4</v>
      </c>
      <c r="B7" s="144" t="s">
        <v>298</v>
      </c>
      <c r="C7" s="144"/>
      <c r="D7" s="144"/>
      <c r="E7" s="144"/>
      <c r="F7" s="144"/>
      <c r="G7" s="145" t="s">
        <v>299</v>
      </c>
    </row>
    <row r="8" spans="1:7" ht="28.8">
      <c r="A8" s="143"/>
      <c r="B8" s="92" t="s">
        <v>300</v>
      </c>
      <c r="C8" s="93" t="s">
        <v>509</v>
      </c>
      <c r="D8" s="92" t="s">
        <v>510</v>
      </c>
      <c r="E8" s="92" t="s">
        <v>303</v>
      </c>
      <c r="F8" s="92" t="s">
        <v>511</v>
      </c>
      <c r="G8" s="146"/>
    </row>
    <row r="9" spans="1:7">
      <c r="A9" s="43" t="s">
        <v>512</v>
      </c>
      <c r="B9" s="94">
        <f>SUM(B10:B18)</f>
        <v>53485135.229999997</v>
      </c>
      <c r="C9" s="94">
        <f t="shared" ref="C9:G9" si="0">SUM(C10:C18)</f>
        <v>11760813.51</v>
      </c>
      <c r="D9" s="94">
        <f t="shared" si="0"/>
        <v>65245948.739999995</v>
      </c>
      <c r="E9" s="94">
        <f t="shared" si="0"/>
        <v>55126865.380000003</v>
      </c>
      <c r="F9" s="94">
        <f t="shared" si="0"/>
        <v>55126865.380000003</v>
      </c>
      <c r="G9" s="94">
        <f t="shared" si="0"/>
        <v>10119083.359999994</v>
      </c>
    </row>
    <row r="10" spans="1:7">
      <c r="A10" s="95">
        <v>3112</v>
      </c>
      <c r="B10" s="96">
        <v>53485135.229999997</v>
      </c>
      <c r="C10" s="96">
        <v>0</v>
      </c>
      <c r="D10" s="97">
        <f>B10+C10</f>
        <v>53485135.229999997</v>
      </c>
      <c r="E10" s="96">
        <v>55126865.380000003</v>
      </c>
      <c r="F10" s="96">
        <v>55126865.380000003</v>
      </c>
      <c r="G10" s="97">
        <f>D10-E10</f>
        <v>-1641730.150000006</v>
      </c>
    </row>
    <row r="11" spans="1:7">
      <c r="A11" s="95">
        <v>3112</v>
      </c>
      <c r="B11" s="96">
        <v>0</v>
      </c>
      <c r="C11" s="96">
        <v>11760813.51</v>
      </c>
      <c r="D11" s="97">
        <f t="shared" ref="D11:D17" si="1">B11+C11</f>
        <v>11760813.51</v>
      </c>
      <c r="E11" s="96">
        <v>0</v>
      </c>
      <c r="F11" s="96">
        <v>0</v>
      </c>
      <c r="G11" s="97">
        <f t="shared" ref="G11:G17" si="2">D11-E11</f>
        <v>11760813.51</v>
      </c>
    </row>
    <row r="12" spans="1:7">
      <c r="A12" s="95" t="s">
        <v>513</v>
      </c>
      <c r="B12" s="96">
        <v>0</v>
      </c>
      <c r="C12" s="96">
        <v>0</v>
      </c>
      <c r="D12" s="97">
        <f t="shared" si="1"/>
        <v>0</v>
      </c>
      <c r="E12" s="96">
        <v>0</v>
      </c>
      <c r="F12" s="96">
        <v>0</v>
      </c>
      <c r="G12" s="97">
        <f t="shared" si="2"/>
        <v>0</v>
      </c>
    </row>
    <row r="13" spans="1:7">
      <c r="A13" s="95" t="s">
        <v>514</v>
      </c>
      <c r="B13" s="97"/>
      <c r="C13" s="97"/>
      <c r="D13" s="97">
        <f t="shared" si="1"/>
        <v>0</v>
      </c>
      <c r="E13" s="97"/>
      <c r="F13" s="97"/>
      <c r="G13" s="97">
        <f t="shared" si="2"/>
        <v>0</v>
      </c>
    </row>
    <row r="14" spans="1:7">
      <c r="A14" s="95" t="s">
        <v>515</v>
      </c>
      <c r="B14" s="97"/>
      <c r="C14" s="97"/>
      <c r="D14" s="97">
        <f t="shared" si="1"/>
        <v>0</v>
      </c>
      <c r="E14" s="97"/>
      <c r="F14" s="97"/>
      <c r="G14" s="97">
        <f t="shared" si="2"/>
        <v>0</v>
      </c>
    </row>
    <row r="15" spans="1:7">
      <c r="A15" s="95" t="s">
        <v>516</v>
      </c>
      <c r="B15" s="97"/>
      <c r="C15" s="97"/>
      <c r="D15" s="97">
        <f t="shared" si="1"/>
        <v>0</v>
      </c>
      <c r="E15" s="97"/>
      <c r="F15" s="97"/>
      <c r="G15" s="97">
        <f t="shared" si="2"/>
        <v>0</v>
      </c>
    </row>
    <row r="16" spans="1:7">
      <c r="A16" s="95" t="s">
        <v>517</v>
      </c>
      <c r="B16" s="97"/>
      <c r="C16" s="97"/>
      <c r="D16" s="97">
        <f t="shared" si="1"/>
        <v>0</v>
      </c>
      <c r="E16" s="97"/>
      <c r="F16" s="97"/>
      <c r="G16" s="97">
        <f t="shared" si="2"/>
        <v>0</v>
      </c>
    </row>
    <row r="17" spans="1:7">
      <c r="A17" s="95" t="s">
        <v>518</v>
      </c>
      <c r="B17" s="97"/>
      <c r="C17" s="97"/>
      <c r="D17" s="97">
        <f t="shared" si="1"/>
        <v>0</v>
      </c>
      <c r="E17" s="97"/>
      <c r="F17" s="97"/>
      <c r="G17" s="97">
        <f t="shared" si="2"/>
        <v>0</v>
      </c>
    </row>
    <row r="18" spans="1:7">
      <c r="A18" s="38" t="s">
        <v>148</v>
      </c>
      <c r="B18" s="98"/>
      <c r="C18" s="98"/>
      <c r="D18" s="98"/>
      <c r="E18" s="98"/>
      <c r="F18" s="98"/>
      <c r="G18" s="98"/>
    </row>
    <row r="19" spans="1:7">
      <c r="A19" s="51" t="s">
        <v>519</v>
      </c>
      <c r="B19" s="99">
        <f>SUM(B20:B28)</f>
        <v>0</v>
      </c>
      <c r="C19" s="99">
        <f t="shared" ref="C19:G19" si="3">SUM(C20:C28)</f>
        <v>0</v>
      </c>
      <c r="D19" s="99">
        <f t="shared" si="3"/>
        <v>0</v>
      </c>
      <c r="E19" s="99">
        <f t="shared" si="3"/>
        <v>0</v>
      </c>
      <c r="F19" s="99">
        <f t="shared" si="3"/>
        <v>0</v>
      </c>
      <c r="G19" s="99">
        <f t="shared" si="3"/>
        <v>0</v>
      </c>
    </row>
    <row r="20" spans="1:7">
      <c r="A20" s="95" t="s">
        <v>520</v>
      </c>
      <c r="B20" s="97"/>
      <c r="C20" s="97"/>
      <c r="D20" s="97">
        <f t="shared" ref="D20:D28" si="4">B20+C20</f>
        <v>0</v>
      </c>
      <c r="E20" s="97"/>
      <c r="F20" s="97"/>
      <c r="G20" s="97">
        <f t="shared" ref="G20:G28" si="5">D20-E20</f>
        <v>0</v>
      </c>
    </row>
    <row r="21" spans="1:7">
      <c r="A21" s="95" t="s">
        <v>521</v>
      </c>
      <c r="B21" s="97"/>
      <c r="C21" s="97"/>
      <c r="D21" s="97">
        <f t="shared" si="4"/>
        <v>0</v>
      </c>
      <c r="E21" s="97"/>
      <c r="F21" s="97"/>
      <c r="G21" s="97">
        <f t="shared" si="5"/>
        <v>0</v>
      </c>
    </row>
    <row r="22" spans="1:7">
      <c r="A22" s="95" t="s">
        <v>522</v>
      </c>
      <c r="B22" s="97"/>
      <c r="C22" s="97"/>
      <c r="D22" s="97">
        <f t="shared" si="4"/>
        <v>0</v>
      </c>
      <c r="E22" s="97"/>
      <c r="F22" s="97"/>
      <c r="G22" s="97">
        <f t="shared" si="5"/>
        <v>0</v>
      </c>
    </row>
    <row r="23" spans="1:7">
      <c r="A23" s="95" t="s">
        <v>514</v>
      </c>
      <c r="B23" s="97"/>
      <c r="C23" s="97"/>
      <c r="D23" s="97">
        <f t="shared" si="4"/>
        <v>0</v>
      </c>
      <c r="E23" s="97"/>
      <c r="F23" s="97"/>
      <c r="G23" s="97">
        <f t="shared" si="5"/>
        <v>0</v>
      </c>
    </row>
    <row r="24" spans="1:7">
      <c r="A24" s="95" t="s">
        <v>515</v>
      </c>
      <c r="B24" s="97"/>
      <c r="C24" s="97"/>
      <c r="D24" s="97">
        <f t="shared" si="4"/>
        <v>0</v>
      </c>
      <c r="E24" s="97"/>
      <c r="F24" s="97"/>
      <c r="G24" s="97">
        <f t="shared" si="5"/>
        <v>0</v>
      </c>
    </row>
    <row r="25" spans="1:7">
      <c r="A25" s="95" t="s">
        <v>516</v>
      </c>
      <c r="B25" s="97"/>
      <c r="C25" s="97"/>
      <c r="D25" s="97">
        <f t="shared" si="4"/>
        <v>0</v>
      </c>
      <c r="E25" s="97"/>
      <c r="F25" s="97"/>
      <c r="G25" s="97">
        <f t="shared" si="5"/>
        <v>0</v>
      </c>
    </row>
    <row r="26" spans="1:7">
      <c r="A26" s="95" t="s">
        <v>517</v>
      </c>
      <c r="B26" s="97"/>
      <c r="C26" s="97"/>
      <c r="D26" s="97">
        <f t="shared" si="4"/>
        <v>0</v>
      </c>
      <c r="E26" s="97"/>
      <c r="F26" s="97"/>
      <c r="G26" s="97">
        <f t="shared" si="5"/>
        <v>0</v>
      </c>
    </row>
    <row r="27" spans="1:7">
      <c r="A27" s="95" t="s">
        <v>518</v>
      </c>
      <c r="B27" s="97"/>
      <c r="C27" s="97"/>
      <c r="D27" s="97">
        <f t="shared" si="4"/>
        <v>0</v>
      </c>
      <c r="E27" s="97"/>
      <c r="F27" s="97"/>
      <c r="G27" s="97">
        <f t="shared" si="5"/>
        <v>0</v>
      </c>
    </row>
    <row r="28" spans="1:7">
      <c r="A28" s="38" t="s">
        <v>148</v>
      </c>
      <c r="B28" s="98"/>
      <c r="C28" s="98"/>
      <c r="D28" s="97">
        <f t="shared" si="4"/>
        <v>0</v>
      </c>
      <c r="E28" s="97"/>
      <c r="F28" s="97"/>
      <c r="G28" s="97">
        <f t="shared" si="5"/>
        <v>0</v>
      </c>
    </row>
    <row r="29" spans="1:7">
      <c r="A29" s="51" t="s">
        <v>506</v>
      </c>
      <c r="B29" s="99">
        <f>B9+B19</f>
        <v>53485135.229999997</v>
      </c>
      <c r="C29" s="99">
        <f t="shared" ref="C29:F29" si="6">C9+C19</f>
        <v>11760813.51</v>
      </c>
      <c r="D29" s="99">
        <f>B29+C29</f>
        <v>65245948.739999995</v>
      </c>
      <c r="E29" s="99">
        <f t="shared" si="6"/>
        <v>55126865.380000003</v>
      </c>
      <c r="F29" s="99">
        <f t="shared" si="6"/>
        <v>55126865.380000003</v>
      </c>
      <c r="G29" s="99">
        <f>D29-E29</f>
        <v>10119083.359999992</v>
      </c>
    </row>
    <row r="30" spans="1:7">
      <c r="A30" s="56"/>
      <c r="B30" s="100"/>
      <c r="C30" s="100"/>
      <c r="D30" s="100"/>
      <c r="E30" s="100"/>
      <c r="F30" s="100"/>
      <c r="G30" s="10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73B9-652E-468A-AF2D-63DDC97BAE9B}">
  <dimension ref="A1:H78"/>
  <sheetViews>
    <sheetView workbookViewId="0">
      <selection sqref="A1:XFD1048576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47" t="s">
        <v>523</v>
      </c>
      <c r="B1" s="148"/>
      <c r="C1" s="148"/>
      <c r="D1" s="148"/>
      <c r="E1" s="148"/>
      <c r="F1" s="148"/>
      <c r="G1" s="148"/>
    </row>
    <row r="2" spans="1:8">
      <c r="A2" s="133" t="s">
        <v>122</v>
      </c>
      <c r="B2" s="134"/>
      <c r="C2" s="134"/>
      <c r="D2" s="134"/>
      <c r="E2" s="134"/>
      <c r="F2" s="134"/>
      <c r="G2" s="135"/>
    </row>
    <row r="3" spans="1:8">
      <c r="A3" s="123" t="s">
        <v>524</v>
      </c>
      <c r="B3" s="136"/>
      <c r="C3" s="136"/>
      <c r="D3" s="136"/>
      <c r="E3" s="136"/>
      <c r="F3" s="136"/>
      <c r="G3" s="125"/>
    </row>
    <row r="4" spans="1:8">
      <c r="A4" s="123" t="s">
        <v>525</v>
      </c>
      <c r="B4" s="136"/>
      <c r="C4" s="136"/>
      <c r="D4" s="136"/>
      <c r="E4" s="136"/>
      <c r="F4" s="136"/>
      <c r="G4" s="125"/>
    </row>
    <row r="5" spans="1:8">
      <c r="A5" s="123" t="s">
        <v>297</v>
      </c>
      <c r="B5" s="136"/>
      <c r="C5" s="136"/>
      <c r="D5" s="136"/>
      <c r="E5" s="136"/>
      <c r="F5" s="136"/>
      <c r="G5" s="125"/>
    </row>
    <row r="6" spans="1:8">
      <c r="A6" s="129" t="s">
        <v>2</v>
      </c>
      <c r="B6" s="130"/>
      <c r="C6" s="130"/>
      <c r="D6" s="130"/>
      <c r="E6" s="130"/>
      <c r="F6" s="130"/>
      <c r="G6" s="131"/>
    </row>
    <row r="7" spans="1:8">
      <c r="A7" s="136" t="s">
        <v>4</v>
      </c>
      <c r="B7" s="129" t="s">
        <v>298</v>
      </c>
      <c r="C7" s="130"/>
      <c r="D7" s="130"/>
      <c r="E7" s="130"/>
      <c r="F7" s="131"/>
      <c r="G7" s="138" t="s">
        <v>526</v>
      </c>
    </row>
    <row r="8" spans="1:8" ht="28.8">
      <c r="A8" s="136"/>
      <c r="B8" s="101" t="s">
        <v>300</v>
      </c>
      <c r="C8" s="36" t="s">
        <v>527</v>
      </c>
      <c r="D8" s="101" t="s">
        <v>302</v>
      </c>
      <c r="E8" s="101" t="s">
        <v>303</v>
      </c>
      <c r="F8" s="102" t="s">
        <v>511</v>
      </c>
      <c r="G8" s="137"/>
    </row>
    <row r="9" spans="1:8">
      <c r="A9" s="43" t="s">
        <v>528</v>
      </c>
      <c r="B9" s="103">
        <f>B10+B19+B27+B37</f>
        <v>53485135.229999997</v>
      </c>
      <c r="C9" s="103">
        <f t="shared" ref="C9:G9" si="0">C10+C19+C27+C37</f>
        <v>11760813.51</v>
      </c>
      <c r="D9" s="103">
        <f t="shared" si="0"/>
        <v>65245948.740000002</v>
      </c>
      <c r="E9" s="103">
        <f t="shared" si="0"/>
        <v>55126865.379999995</v>
      </c>
      <c r="F9" s="103">
        <f t="shared" si="0"/>
        <v>55126865.379999995</v>
      </c>
      <c r="G9" s="103">
        <f t="shared" si="0"/>
        <v>10119083.359999999</v>
      </c>
    </row>
    <row r="10" spans="1:8">
      <c r="A10" s="45" t="s">
        <v>529</v>
      </c>
      <c r="B10" s="104">
        <f>SUM(B11:B18)</f>
        <v>7454887.4000000004</v>
      </c>
      <c r="C10" s="104">
        <f t="shared" ref="C10:G10" si="1">SUM(C11:C18)</f>
        <v>1314342.0899999999</v>
      </c>
      <c r="D10" s="104">
        <f t="shared" si="1"/>
        <v>8769229.4900000002</v>
      </c>
      <c r="E10" s="104">
        <f t="shared" si="1"/>
        <v>7301419.9800000004</v>
      </c>
      <c r="F10" s="104">
        <f t="shared" si="1"/>
        <v>7301419.9800000004</v>
      </c>
      <c r="G10" s="104">
        <f t="shared" si="1"/>
        <v>1467809.5099999998</v>
      </c>
    </row>
    <row r="11" spans="1:8">
      <c r="A11" s="105" t="s">
        <v>530</v>
      </c>
      <c r="B11" s="104"/>
      <c r="C11" s="104"/>
      <c r="D11" s="104">
        <f>B11+C11</f>
        <v>0</v>
      </c>
      <c r="E11" s="104"/>
      <c r="F11" s="104"/>
      <c r="G11" s="104">
        <f>D11-E11</f>
        <v>0</v>
      </c>
      <c r="H11" s="106" t="s">
        <v>531</v>
      </c>
    </row>
    <row r="12" spans="1:8">
      <c r="A12" s="105" t="s">
        <v>532</v>
      </c>
      <c r="B12" s="104"/>
      <c r="C12" s="104"/>
      <c r="D12" s="104">
        <f t="shared" ref="D12:D18" si="2">B12+C12</f>
        <v>0</v>
      </c>
      <c r="E12" s="104"/>
      <c r="F12" s="104"/>
      <c r="G12" s="104">
        <f t="shared" ref="G12:G18" si="3">D12-E12</f>
        <v>0</v>
      </c>
      <c r="H12" s="106" t="s">
        <v>533</v>
      </c>
    </row>
    <row r="13" spans="1:8">
      <c r="A13" s="105" t="s">
        <v>534</v>
      </c>
      <c r="B13" s="107">
        <v>3829271.38</v>
      </c>
      <c r="C13" s="107">
        <v>1079532.8899999999</v>
      </c>
      <c r="D13" s="104">
        <f t="shared" si="2"/>
        <v>4908804.2699999996</v>
      </c>
      <c r="E13" s="107">
        <v>4174400.65</v>
      </c>
      <c r="F13" s="107">
        <v>4174400.65</v>
      </c>
      <c r="G13" s="104">
        <f t="shared" si="3"/>
        <v>734403.61999999965</v>
      </c>
      <c r="H13" s="106" t="s">
        <v>535</v>
      </c>
    </row>
    <row r="14" spans="1:8">
      <c r="A14" s="105" t="s">
        <v>536</v>
      </c>
      <c r="B14" s="104"/>
      <c r="C14" s="104"/>
      <c r="D14" s="104">
        <f t="shared" si="2"/>
        <v>0</v>
      </c>
      <c r="E14" s="104"/>
      <c r="F14" s="104"/>
      <c r="G14" s="104">
        <f t="shared" si="3"/>
        <v>0</v>
      </c>
      <c r="H14" s="106" t="s">
        <v>537</v>
      </c>
    </row>
    <row r="15" spans="1:8">
      <c r="A15" s="105" t="s">
        <v>538</v>
      </c>
      <c r="B15" s="107">
        <v>3625616.02</v>
      </c>
      <c r="C15" s="107">
        <v>234809.2</v>
      </c>
      <c r="D15" s="104">
        <f t="shared" si="2"/>
        <v>3860425.22</v>
      </c>
      <c r="E15" s="107">
        <v>3127019.33</v>
      </c>
      <c r="F15" s="107">
        <v>3127019.33</v>
      </c>
      <c r="G15" s="104">
        <f t="shared" si="3"/>
        <v>733405.89000000013</v>
      </c>
      <c r="H15" s="106" t="s">
        <v>539</v>
      </c>
    </row>
    <row r="16" spans="1:8">
      <c r="A16" s="105" t="s">
        <v>540</v>
      </c>
      <c r="B16" s="104"/>
      <c r="C16" s="104"/>
      <c r="D16" s="104">
        <f t="shared" si="2"/>
        <v>0</v>
      </c>
      <c r="E16" s="104"/>
      <c r="F16" s="104"/>
      <c r="G16" s="104">
        <f t="shared" si="3"/>
        <v>0</v>
      </c>
      <c r="H16" s="106" t="s">
        <v>541</v>
      </c>
    </row>
    <row r="17" spans="1:8">
      <c r="A17" s="105" t="s">
        <v>542</v>
      </c>
      <c r="B17" s="104"/>
      <c r="C17" s="104"/>
      <c r="D17" s="104">
        <f t="shared" si="2"/>
        <v>0</v>
      </c>
      <c r="E17" s="104"/>
      <c r="F17" s="104"/>
      <c r="G17" s="104">
        <f t="shared" si="3"/>
        <v>0</v>
      </c>
      <c r="H17" s="106" t="s">
        <v>543</v>
      </c>
    </row>
    <row r="18" spans="1:8">
      <c r="A18" s="105" t="s">
        <v>544</v>
      </c>
      <c r="B18" s="104"/>
      <c r="C18" s="104"/>
      <c r="D18" s="104">
        <f t="shared" si="2"/>
        <v>0</v>
      </c>
      <c r="E18" s="104"/>
      <c r="F18" s="104"/>
      <c r="G18" s="104">
        <f t="shared" si="3"/>
        <v>0</v>
      </c>
      <c r="H18" s="106" t="s">
        <v>545</v>
      </c>
    </row>
    <row r="19" spans="1:8">
      <c r="A19" s="45" t="s">
        <v>546</v>
      </c>
      <c r="B19" s="104">
        <f>SUM(B20:B26)</f>
        <v>40115067.219999999</v>
      </c>
      <c r="C19" s="104">
        <f t="shared" ref="C19:G19" si="4">SUM(C20:C26)</f>
        <v>9522459.1500000004</v>
      </c>
      <c r="D19" s="104">
        <f t="shared" si="4"/>
        <v>49637526.369999997</v>
      </c>
      <c r="E19" s="104">
        <f t="shared" si="4"/>
        <v>42703907.350000001</v>
      </c>
      <c r="F19" s="104">
        <f t="shared" si="4"/>
        <v>42703907.350000001</v>
      </c>
      <c r="G19" s="104">
        <f t="shared" si="4"/>
        <v>6933619.0199999968</v>
      </c>
    </row>
    <row r="20" spans="1:8">
      <c r="A20" s="105" t="s">
        <v>547</v>
      </c>
      <c r="B20" s="107">
        <v>5934452.8899999997</v>
      </c>
      <c r="C20" s="107">
        <v>3466497.57</v>
      </c>
      <c r="D20" s="104">
        <f t="shared" ref="D20:D26" si="5">B20+C20</f>
        <v>9400950.459999999</v>
      </c>
      <c r="E20" s="107">
        <v>8351970.8099999996</v>
      </c>
      <c r="F20" s="107">
        <v>8351970.8099999996</v>
      </c>
      <c r="G20" s="104">
        <f t="shared" ref="G20:G26" si="6">D20-E20</f>
        <v>1048979.6499999994</v>
      </c>
      <c r="H20" s="106" t="s">
        <v>548</v>
      </c>
    </row>
    <row r="21" spans="1:8">
      <c r="A21" s="105" t="s">
        <v>549</v>
      </c>
      <c r="B21" s="107">
        <v>34180614.329999998</v>
      </c>
      <c r="C21" s="107">
        <v>6055961.5800000001</v>
      </c>
      <c r="D21" s="104">
        <f t="shared" si="5"/>
        <v>40236575.909999996</v>
      </c>
      <c r="E21" s="107">
        <v>34351936.539999999</v>
      </c>
      <c r="F21" s="107">
        <v>34351936.539999999</v>
      </c>
      <c r="G21" s="104">
        <f t="shared" si="6"/>
        <v>5884639.3699999973</v>
      </c>
      <c r="H21" s="106" t="s">
        <v>550</v>
      </c>
    </row>
    <row r="22" spans="1:8">
      <c r="A22" s="105" t="s">
        <v>551</v>
      </c>
      <c r="B22" s="104"/>
      <c r="C22" s="104"/>
      <c r="D22" s="104">
        <f t="shared" si="5"/>
        <v>0</v>
      </c>
      <c r="E22" s="104"/>
      <c r="F22" s="104"/>
      <c r="G22" s="104">
        <f t="shared" si="6"/>
        <v>0</v>
      </c>
      <c r="H22" s="106" t="s">
        <v>552</v>
      </c>
    </row>
    <row r="23" spans="1:8">
      <c r="A23" s="105" t="s">
        <v>553</v>
      </c>
      <c r="B23" s="104"/>
      <c r="C23" s="104"/>
      <c r="D23" s="104">
        <f t="shared" si="5"/>
        <v>0</v>
      </c>
      <c r="E23" s="104"/>
      <c r="F23" s="104"/>
      <c r="G23" s="104">
        <f t="shared" si="6"/>
        <v>0</v>
      </c>
      <c r="H23" s="106" t="s">
        <v>554</v>
      </c>
    </row>
    <row r="24" spans="1:8">
      <c r="A24" s="105" t="s">
        <v>555</v>
      </c>
      <c r="B24" s="104"/>
      <c r="C24" s="104"/>
      <c r="D24" s="104">
        <f t="shared" si="5"/>
        <v>0</v>
      </c>
      <c r="E24" s="104"/>
      <c r="F24" s="104"/>
      <c r="G24" s="104">
        <f t="shared" si="6"/>
        <v>0</v>
      </c>
      <c r="H24" s="106" t="s">
        <v>556</v>
      </c>
    </row>
    <row r="25" spans="1:8">
      <c r="A25" s="105" t="s">
        <v>557</v>
      </c>
      <c r="B25" s="104"/>
      <c r="C25" s="104"/>
      <c r="D25" s="104">
        <f t="shared" si="5"/>
        <v>0</v>
      </c>
      <c r="E25" s="104"/>
      <c r="F25" s="104"/>
      <c r="G25" s="104">
        <f t="shared" si="6"/>
        <v>0</v>
      </c>
      <c r="H25" s="106" t="s">
        <v>558</v>
      </c>
    </row>
    <row r="26" spans="1:8">
      <c r="A26" s="105" t="s">
        <v>559</v>
      </c>
      <c r="B26" s="104"/>
      <c r="C26" s="104"/>
      <c r="D26" s="104">
        <f t="shared" si="5"/>
        <v>0</v>
      </c>
      <c r="E26" s="104"/>
      <c r="F26" s="104"/>
      <c r="G26" s="104">
        <f t="shared" si="6"/>
        <v>0</v>
      </c>
      <c r="H26" s="106" t="s">
        <v>560</v>
      </c>
    </row>
    <row r="27" spans="1:8">
      <c r="A27" s="45" t="s">
        <v>561</v>
      </c>
      <c r="B27" s="104">
        <f>SUM(B28:B36)</f>
        <v>5915180.6100000003</v>
      </c>
      <c r="C27" s="104">
        <f t="shared" ref="C27:G27" si="7">SUM(C28:C36)</f>
        <v>924012.27</v>
      </c>
      <c r="D27" s="104">
        <f t="shared" si="7"/>
        <v>6839192.8800000008</v>
      </c>
      <c r="E27" s="104">
        <f t="shared" si="7"/>
        <v>5121538.05</v>
      </c>
      <c r="F27" s="104">
        <f t="shared" si="7"/>
        <v>5121538.05</v>
      </c>
      <c r="G27" s="104">
        <f t="shared" si="7"/>
        <v>1717654.830000001</v>
      </c>
    </row>
    <row r="28" spans="1:8">
      <c r="A28" s="73" t="s">
        <v>562</v>
      </c>
      <c r="B28" s="107">
        <v>5915180.6100000003</v>
      </c>
      <c r="C28" s="107">
        <v>924012.27</v>
      </c>
      <c r="D28" s="104">
        <f t="shared" ref="D28:D36" si="8">B28+C28</f>
        <v>6839192.8800000008</v>
      </c>
      <c r="E28" s="107">
        <v>5121538.05</v>
      </c>
      <c r="F28" s="107">
        <v>5121538.05</v>
      </c>
      <c r="G28" s="104">
        <f t="shared" ref="G28:G36" si="9">D28-E28</f>
        <v>1717654.830000001</v>
      </c>
      <c r="H28" s="106" t="s">
        <v>563</v>
      </c>
    </row>
    <row r="29" spans="1:8">
      <c r="A29" s="105" t="s">
        <v>564</v>
      </c>
      <c r="B29" s="104"/>
      <c r="C29" s="104"/>
      <c r="D29" s="104">
        <f t="shared" si="8"/>
        <v>0</v>
      </c>
      <c r="E29" s="104"/>
      <c r="F29" s="104"/>
      <c r="G29" s="104">
        <f t="shared" si="9"/>
        <v>0</v>
      </c>
      <c r="H29" s="106" t="s">
        <v>565</v>
      </c>
    </row>
    <row r="30" spans="1:8">
      <c r="A30" s="105" t="s">
        <v>566</v>
      </c>
      <c r="B30" s="104"/>
      <c r="C30" s="104"/>
      <c r="D30" s="104">
        <f t="shared" si="8"/>
        <v>0</v>
      </c>
      <c r="E30" s="104"/>
      <c r="F30" s="104"/>
      <c r="G30" s="104">
        <f t="shared" si="9"/>
        <v>0</v>
      </c>
      <c r="H30" s="106" t="s">
        <v>567</v>
      </c>
    </row>
    <row r="31" spans="1:8">
      <c r="A31" s="105" t="s">
        <v>568</v>
      </c>
      <c r="B31" s="104"/>
      <c r="C31" s="104"/>
      <c r="D31" s="104">
        <f t="shared" si="8"/>
        <v>0</v>
      </c>
      <c r="E31" s="104"/>
      <c r="F31" s="104"/>
      <c r="G31" s="104">
        <f t="shared" si="9"/>
        <v>0</v>
      </c>
      <c r="H31" s="106" t="s">
        <v>569</v>
      </c>
    </row>
    <row r="32" spans="1:8">
      <c r="A32" s="105" t="s">
        <v>570</v>
      </c>
      <c r="B32" s="104"/>
      <c r="C32" s="104"/>
      <c r="D32" s="104">
        <f t="shared" si="8"/>
        <v>0</v>
      </c>
      <c r="E32" s="104"/>
      <c r="F32" s="104"/>
      <c r="G32" s="104">
        <f t="shared" si="9"/>
        <v>0</v>
      </c>
      <c r="H32" s="106" t="s">
        <v>571</v>
      </c>
    </row>
    <row r="33" spans="1:8">
      <c r="A33" s="105" t="s">
        <v>572</v>
      </c>
      <c r="B33" s="104"/>
      <c r="C33" s="104"/>
      <c r="D33" s="104">
        <f t="shared" si="8"/>
        <v>0</v>
      </c>
      <c r="E33" s="104"/>
      <c r="F33" s="104"/>
      <c r="G33" s="104">
        <f t="shared" si="9"/>
        <v>0</v>
      </c>
      <c r="H33" s="106" t="s">
        <v>573</v>
      </c>
    </row>
    <row r="34" spans="1:8">
      <c r="A34" s="105" t="s">
        <v>574</v>
      </c>
      <c r="B34" s="104"/>
      <c r="C34" s="104"/>
      <c r="D34" s="104">
        <f t="shared" si="8"/>
        <v>0</v>
      </c>
      <c r="E34" s="104"/>
      <c r="F34" s="104"/>
      <c r="G34" s="104">
        <f t="shared" si="9"/>
        <v>0</v>
      </c>
      <c r="H34" s="106" t="s">
        <v>575</v>
      </c>
    </row>
    <row r="35" spans="1:8">
      <c r="A35" s="105" t="s">
        <v>576</v>
      </c>
      <c r="B35" s="104"/>
      <c r="C35" s="104"/>
      <c r="D35" s="104">
        <f t="shared" si="8"/>
        <v>0</v>
      </c>
      <c r="E35" s="104"/>
      <c r="F35" s="104"/>
      <c r="G35" s="104">
        <f t="shared" si="9"/>
        <v>0</v>
      </c>
      <c r="H35" s="106" t="s">
        <v>577</v>
      </c>
    </row>
    <row r="36" spans="1:8">
      <c r="A36" s="105" t="s">
        <v>578</v>
      </c>
      <c r="B36" s="104"/>
      <c r="C36" s="104"/>
      <c r="D36" s="104">
        <f t="shared" si="8"/>
        <v>0</v>
      </c>
      <c r="E36" s="104"/>
      <c r="F36" s="104"/>
      <c r="G36" s="104">
        <f t="shared" si="9"/>
        <v>0</v>
      </c>
      <c r="H36" s="106" t="s">
        <v>579</v>
      </c>
    </row>
    <row r="37" spans="1:8" ht="28.8">
      <c r="A37" s="72" t="s">
        <v>580</v>
      </c>
      <c r="B37" s="104">
        <f>SUM(B38:B41)</f>
        <v>0</v>
      </c>
      <c r="C37" s="104">
        <f t="shared" ref="C37:G37" si="10">SUM(C38:C41)</f>
        <v>0</v>
      </c>
      <c r="D37" s="104">
        <f t="shared" si="10"/>
        <v>0</v>
      </c>
      <c r="E37" s="104">
        <f t="shared" si="10"/>
        <v>0</v>
      </c>
      <c r="F37" s="104">
        <f t="shared" si="10"/>
        <v>0</v>
      </c>
      <c r="G37" s="104">
        <f t="shared" si="10"/>
        <v>0</v>
      </c>
    </row>
    <row r="38" spans="1:8">
      <c r="A38" s="73" t="s">
        <v>581</v>
      </c>
      <c r="B38" s="104"/>
      <c r="C38" s="104"/>
      <c r="D38" s="104">
        <f t="shared" ref="D38:D41" si="11">B38+C38</f>
        <v>0</v>
      </c>
      <c r="E38" s="104"/>
      <c r="F38" s="104"/>
      <c r="G38" s="104">
        <f t="shared" ref="G38:G41" si="12">D38-E38</f>
        <v>0</v>
      </c>
      <c r="H38" s="106" t="s">
        <v>582</v>
      </c>
    </row>
    <row r="39" spans="1:8" ht="28.8">
      <c r="A39" s="73" t="s">
        <v>583</v>
      </c>
      <c r="B39" s="104"/>
      <c r="C39" s="104"/>
      <c r="D39" s="104">
        <f t="shared" si="11"/>
        <v>0</v>
      </c>
      <c r="E39" s="104"/>
      <c r="F39" s="104"/>
      <c r="G39" s="104">
        <f t="shared" si="12"/>
        <v>0</v>
      </c>
      <c r="H39" s="106" t="s">
        <v>584</v>
      </c>
    </row>
    <row r="40" spans="1:8">
      <c r="A40" s="73" t="s">
        <v>585</v>
      </c>
      <c r="B40" s="104"/>
      <c r="C40" s="104"/>
      <c r="D40" s="104">
        <f t="shared" si="11"/>
        <v>0</v>
      </c>
      <c r="E40" s="104"/>
      <c r="F40" s="104"/>
      <c r="G40" s="104">
        <f t="shared" si="12"/>
        <v>0</v>
      </c>
      <c r="H40" s="106" t="s">
        <v>586</v>
      </c>
    </row>
    <row r="41" spans="1:8">
      <c r="A41" s="73" t="s">
        <v>587</v>
      </c>
      <c r="B41" s="104"/>
      <c r="C41" s="104"/>
      <c r="D41" s="104">
        <f t="shared" si="11"/>
        <v>0</v>
      </c>
      <c r="E41" s="104"/>
      <c r="F41" s="104"/>
      <c r="G41" s="104">
        <f t="shared" si="12"/>
        <v>0</v>
      </c>
      <c r="H41" s="106" t="s">
        <v>588</v>
      </c>
    </row>
    <row r="42" spans="1:8">
      <c r="A42" s="73"/>
      <c r="B42" s="104"/>
      <c r="C42" s="104"/>
      <c r="D42" s="104"/>
      <c r="E42" s="104"/>
      <c r="F42" s="104"/>
      <c r="G42" s="104"/>
    </row>
    <row r="43" spans="1:8">
      <c r="A43" s="51" t="s">
        <v>589</v>
      </c>
      <c r="B43" s="108">
        <f>B44+B53+B61+B71</f>
        <v>0</v>
      </c>
      <c r="C43" s="108">
        <f t="shared" ref="C43:G43" si="13">C44+C53+C61+C71</f>
        <v>0</v>
      </c>
      <c r="D43" s="108">
        <f t="shared" si="13"/>
        <v>0</v>
      </c>
      <c r="E43" s="108">
        <f t="shared" si="13"/>
        <v>0</v>
      </c>
      <c r="F43" s="108">
        <f t="shared" si="13"/>
        <v>0</v>
      </c>
      <c r="G43" s="108">
        <f t="shared" si="13"/>
        <v>0</v>
      </c>
    </row>
    <row r="44" spans="1:8">
      <c r="A44" s="45" t="s">
        <v>590</v>
      </c>
      <c r="B44" s="104">
        <f>SUM(B45:B52)</f>
        <v>0</v>
      </c>
      <c r="C44" s="104">
        <f t="shared" ref="C44:G44" si="14">SUM(C45:C52)</f>
        <v>0</v>
      </c>
      <c r="D44" s="104">
        <f t="shared" si="14"/>
        <v>0</v>
      </c>
      <c r="E44" s="104">
        <f t="shared" si="14"/>
        <v>0</v>
      </c>
      <c r="F44" s="104">
        <f t="shared" si="14"/>
        <v>0</v>
      </c>
      <c r="G44" s="104">
        <f t="shared" si="14"/>
        <v>0</v>
      </c>
    </row>
    <row r="45" spans="1:8">
      <c r="A45" s="73" t="s">
        <v>530</v>
      </c>
      <c r="B45" s="104"/>
      <c r="C45" s="104"/>
      <c r="D45" s="104">
        <f t="shared" ref="D45:D52" si="15">B45+C45</f>
        <v>0</v>
      </c>
      <c r="E45" s="104"/>
      <c r="F45" s="104"/>
      <c r="G45" s="104">
        <f t="shared" ref="G45:G52" si="16">D45-E45</f>
        <v>0</v>
      </c>
      <c r="H45" s="106" t="s">
        <v>591</v>
      </c>
    </row>
    <row r="46" spans="1:8">
      <c r="A46" s="73" t="s">
        <v>532</v>
      </c>
      <c r="B46" s="104"/>
      <c r="C46" s="104"/>
      <c r="D46" s="104">
        <f t="shared" si="15"/>
        <v>0</v>
      </c>
      <c r="E46" s="104"/>
      <c r="F46" s="104"/>
      <c r="G46" s="104">
        <f t="shared" si="16"/>
        <v>0</v>
      </c>
      <c r="H46" s="106" t="s">
        <v>592</v>
      </c>
    </row>
    <row r="47" spans="1:8">
      <c r="A47" s="73" t="s">
        <v>534</v>
      </c>
      <c r="B47" s="104"/>
      <c r="C47" s="104"/>
      <c r="D47" s="104">
        <f t="shared" si="15"/>
        <v>0</v>
      </c>
      <c r="E47" s="104"/>
      <c r="F47" s="104"/>
      <c r="G47" s="104">
        <f t="shared" si="16"/>
        <v>0</v>
      </c>
      <c r="H47" s="106" t="s">
        <v>593</v>
      </c>
    </row>
    <row r="48" spans="1:8">
      <c r="A48" s="73" t="s">
        <v>536</v>
      </c>
      <c r="B48" s="104"/>
      <c r="C48" s="104"/>
      <c r="D48" s="104">
        <f t="shared" si="15"/>
        <v>0</v>
      </c>
      <c r="E48" s="104"/>
      <c r="F48" s="104"/>
      <c r="G48" s="104">
        <f t="shared" si="16"/>
        <v>0</v>
      </c>
      <c r="H48" s="106" t="s">
        <v>594</v>
      </c>
    </row>
    <row r="49" spans="1:8">
      <c r="A49" s="73" t="s">
        <v>538</v>
      </c>
      <c r="B49" s="104"/>
      <c r="C49" s="104"/>
      <c r="D49" s="104">
        <f t="shared" si="15"/>
        <v>0</v>
      </c>
      <c r="E49" s="104"/>
      <c r="F49" s="104"/>
      <c r="G49" s="104">
        <f t="shared" si="16"/>
        <v>0</v>
      </c>
      <c r="H49" s="106" t="s">
        <v>595</v>
      </c>
    </row>
    <row r="50" spans="1:8">
      <c r="A50" s="73" t="s">
        <v>540</v>
      </c>
      <c r="B50" s="104"/>
      <c r="C50" s="104"/>
      <c r="D50" s="104">
        <f t="shared" si="15"/>
        <v>0</v>
      </c>
      <c r="E50" s="104"/>
      <c r="F50" s="104"/>
      <c r="G50" s="104">
        <f t="shared" si="16"/>
        <v>0</v>
      </c>
      <c r="H50" s="106" t="s">
        <v>596</v>
      </c>
    </row>
    <row r="51" spans="1:8">
      <c r="A51" s="73" t="s">
        <v>542</v>
      </c>
      <c r="B51" s="104"/>
      <c r="C51" s="104"/>
      <c r="D51" s="104">
        <f t="shared" si="15"/>
        <v>0</v>
      </c>
      <c r="E51" s="104"/>
      <c r="F51" s="104"/>
      <c r="G51" s="104">
        <f t="shared" si="16"/>
        <v>0</v>
      </c>
      <c r="H51" s="106" t="s">
        <v>597</v>
      </c>
    </row>
    <row r="52" spans="1:8">
      <c r="A52" s="73" t="s">
        <v>544</v>
      </c>
      <c r="B52" s="104"/>
      <c r="C52" s="104"/>
      <c r="D52" s="104">
        <f t="shared" si="15"/>
        <v>0</v>
      </c>
      <c r="E52" s="104"/>
      <c r="F52" s="104"/>
      <c r="G52" s="104">
        <f t="shared" si="16"/>
        <v>0</v>
      </c>
      <c r="H52" s="106" t="s">
        <v>598</v>
      </c>
    </row>
    <row r="53" spans="1:8">
      <c r="A53" s="45" t="s">
        <v>546</v>
      </c>
      <c r="B53" s="104">
        <f>SUM(B54:B60)</f>
        <v>0</v>
      </c>
      <c r="C53" s="104">
        <f t="shared" ref="C53:G53" si="17">SUM(C54:C60)</f>
        <v>0</v>
      </c>
      <c r="D53" s="104">
        <f t="shared" si="17"/>
        <v>0</v>
      </c>
      <c r="E53" s="104">
        <f t="shared" si="17"/>
        <v>0</v>
      </c>
      <c r="F53" s="104">
        <f t="shared" si="17"/>
        <v>0</v>
      </c>
      <c r="G53" s="104">
        <f t="shared" si="17"/>
        <v>0</v>
      </c>
    </row>
    <row r="54" spans="1:8">
      <c r="A54" s="73" t="s">
        <v>547</v>
      </c>
      <c r="B54" s="104"/>
      <c r="C54" s="104"/>
      <c r="D54" s="104">
        <f t="shared" ref="D54:D60" si="18">B54+C54</f>
        <v>0</v>
      </c>
      <c r="E54" s="104"/>
      <c r="F54" s="104"/>
      <c r="G54" s="104">
        <f t="shared" ref="G54:G60" si="19">D54-E54</f>
        <v>0</v>
      </c>
      <c r="H54" s="106" t="s">
        <v>599</v>
      </c>
    </row>
    <row r="55" spans="1:8">
      <c r="A55" s="73" t="s">
        <v>549</v>
      </c>
      <c r="B55" s="104"/>
      <c r="C55" s="104"/>
      <c r="D55" s="104">
        <f t="shared" si="18"/>
        <v>0</v>
      </c>
      <c r="E55" s="104"/>
      <c r="F55" s="104"/>
      <c r="G55" s="104">
        <f t="shared" si="19"/>
        <v>0</v>
      </c>
      <c r="H55" s="106" t="s">
        <v>600</v>
      </c>
    </row>
    <row r="56" spans="1:8">
      <c r="A56" s="73" t="s">
        <v>551</v>
      </c>
      <c r="B56" s="104"/>
      <c r="C56" s="104"/>
      <c r="D56" s="104">
        <f t="shared" si="18"/>
        <v>0</v>
      </c>
      <c r="E56" s="104"/>
      <c r="F56" s="104"/>
      <c r="G56" s="104">
        <f t="shared" si="19"/>
        <v>0</v>
      </c>
      <c r="H56" s="106" t="s">
        <v>601</v>
      </c>
    </row>
    <row r="57" spans="1:8">
      <c r="A57" s="109" t="s">
        <v>553</v>
      </c>
      <c r="B57" s="104"/>
      <c r="C57" s="104"/>
      <c r="D57" s="104">
        <f t="shared" si="18"/>
        <v>0</v>
      </c>
      <c r="E57" s="104"/>
      <c r="F57" s="104"/>
      <c r="G57" s="104">
        <f t="shared" si="19"/>
        <v>0</v>
      </c>
      <c r="H57" s="106" t="s">
        <v>602</v>
      </c>
    </row>
    <row r="58" spans="1:8">
      <c r="A58" s="73" t="s">
        <v>555</v>
      </c>
      <c r="B58" s="104"/>
      <c r="C58" s="104"/>
      <c r="D58" s="104">
        <f t="shared" si="18"/>
        <v>0</v>
      </c>
      <c r="E58" s="104"/>
      <c r="F58" s="104"/>
      <c r="G58" s="104">
        <f t="shared" si="19"/>
        <v>0</v>
      </c>
      <c r="H58" s="106" t="s">
        <v>603</v>
      </c>
    </row>
    <row r="59" spans="1:8">
      <c r="A59" s="73" t="s">
        <v>557</v>
      </c>
      <c r="B59" s="104"/>
      <c r="C59" s="104"/>
      <c r="D59" s="104">
        <f t="shared" si="18"/>
        <v>0</v>
      </c>
      <c r="E59" s="104"/>
      <c r="F59" s="104"/>
      <c r="G59" s="104">
        <f t="shared" si="19"/>
        <v>0</v>
      </c>
      <c r="H59" s="106" t="s">
        <v>604</v>
      </c>
    </row>
    <row r="60" spans="1:8">
      <c r="A60" s="73" t="s">
        <v>559</v>
      </c>
      <c r="B60" s="104"/>
      <c r="C60" s="104"/>
      <c r="D60" s="104">
        <f t="shared" si="18"/>
        <v>0</v>
      </c>
      <c r="E60" s="104"/>
      <c r="F60" s="104"/>
      <c r="G60" s="104">
        <f t="shared" si="19"/>
        <v>0</v>
      </c>
      <c r="H60" s="106" t="s">
        <v>605</v>
      </c>
    </row>
    <row r="61" spans="1:8">
      <c r="A61" s="45" t="s">
        <v>561</v>
      </c>
      <c r="B61" s="104">
        <f>SUM(B62:B70)</f>
        <v>0</v>
      </c>
      <c r="C61" s="104">
        <f t="shared" ref="C61:G61" si="20">SUM(C62:C70)</f>
        <v>0</v>
      </c>
      <c r="D61" s="104">
        <f t="shared" si="20"/>
        <v>0</v>
      </c>
      <c r="E61" s="104">
        <f t="shared" si="20"/>
        <v>0</v>
      </c>
      <c r="F61" s="104">
        <f t="shared" si="20"/>
        <v>0</v>
      </c>
      <c r="G61" s="104">
        <f t="shared" si="20"/>
        <v>0</v>
      </c>
    </row>
    <row r="62" spans="1:8">
      <c r="A62" s="73" t="s">
        <v>562</v>
      </c>
      <c r="B62" s="104"/>
      <c r="C62" s="104"/>
      <c r="D62" s="104">
        <f t="shared" ref="D62:D70" si="21">B62+C62</f>
        <v>0</v>
      </c>
      <c r="E62" s="104"/>
      <c r="F62" s="104"/>
      <c r="G62" s="104">
        <f t="shared" ref="G62:G70" si="22">D62-E62</f>
        <v>0</v>
      </c>
      <c r="H62" s="106" t="s">
        <v>606</v>
      </c>
    </row>
    <row r="63" spans="1:8">
      <c r="A63" s="73" t="s">
        <v>564</v>
      </c>
      <c r="B63" s="104"/>
      <c r="C63" s="104"/>
      <c r="D63" s="104">
        <f t="shared" si="21"/>
        <v>0</v>
      </c>
      <c r="E63" s="104"/>
      <c r="F63" s="104"/>
      <c r="G63" s="104">
        <f t="shared" si="22"/>
        <v>0</v>
      </c>
      <c r="H63" s="106" t="s">
        <v>607</v>
      </c>
    </row>
    <row r="64" spans="1:8">
      <c r="A64" s="73" t="s">
        <v>566</v>
      </c>
      <c r="B64" s="104"/>
      <c r="C64" s="104"/>
      <c r="D64" s="104">
        <f t="shared" si="21"/>
        <v>0</v>
      </c>
      <c r="E64" s="104"/>
      <c r="F64" s="104"/>
      <c r="G64" s="104">
        <f t="shared" si="22"/>
        <v>0</v>
      </c>
      <c r="H64" s="106" t="s">
        <v>608</v>
      </c>
    </row>
    <row r="65" spans="1:8">
      <c r="A65" s="73" t="s">
        <v>568</v>
      </c>
      <c r="B65" s="104"/>
      <c r="C65" s="104"/>
      <c r="D65" s="104">
        <f t="shared" si="21"/>
        <v>0</v>
      </c>
      <c r="E65" s="104"/>
      <c r="F65" s="104"/>
      <c r="G65" s="104">
        <f t="shared" si="22"/>
        <v>0</v>
      </c>
      <c r="H65" s="106" t="s">
        <v>609</v>
      </c>
    </row>
    <row r="66" spans="1:8">
      <c r="A66" s="73" t="s">
        <v>570</v>
      </c>
      <c r="B66" s="104"/>
      <c r="C66" s="104"/>
      <c r="D66" s="104">
        <f t="shared" si="21"/>
        <v>0</v>
      </c>
      <c r="E66" s="104"/>
      <c r="F66" s="104"/>
      <c r="G66" s="104">
        <f t="shared" si="22"/>
        <v>0</v>
      </c>
      <c r="H66" s="106" t="s">
        <v>610</v>
      </c>
    </row>
    <row r="67" spans="1:8">
      <c r="A67" s="73" t="s">
        <v>572</v>
      </c>
      <c r="B67" s="104"/>
      <c r="C67" s="104"/>
      <c r="D67" s="104">
        <f t="shared" si="21"/>
        <v>0</v>
      </c>
      <c r="E67" s="104"/>
      <c r="F67" s="104"/>
      <c r="G67" s="104">
        <f t="shared" si="22"/>
        <v>0</v>
      </c>
      <c r="H67" s="106" t="s">
        <v>611</v>
      </c>
    </row>
    <row r="68" spans="1:8">
      <c r="A68" s="73" t="s">
        <v>574</v>
      </c>
      <c r="B68" s="104"/>
      <c r="C68" s="104"/>
      <c r="D68" s="104">
        <f t="shared" si="21"/>
        <v>0</v>
      </c>
      <c r="E68" s="104"/>
      <c r="F68" s="104"/>
      <c r="G68" s="104">
        <f t="shared" si="22"/>
        <v>0</v>
      </c>
      <c r="H68" s="106" t="s">
        <v>612</v>
      </c>
    </row>
    <row r="69" spans="1:8">
      <c r="A69" s="73" t="s">
        <v>576</v>
      </c>
      <c r="B69" s="104"/>
      <c r="C69" s="104"/>
      <c r="D69" s="104">
        <f t="shared" si="21"/>
        <v>0</v>
      </c>
      <c r="E69" s="104"/>
      <c r="F69" s="104"/>
      <c r="G69" s="104">
        <f t="shared" si="22"/>
        <v>0</v>
      </c>
      <c r="H69" s="106" t="s">
        <v>613</v>
      </c>
    </row>
    <row r="70" spans="1:8">
      <c r="A70" s="73" t="s">
        <v>578</v>
      </c>
      <c r="B70" s="104"/>
      <c r="C70" s="104"/>
      <c r="D70" s="104">
        <f t="shared" si="21"/>
        <v>0</v>
      </c>
      <c r="E70" s="104"/>
      <c r="F70" s="104"/>
      <c r="G70" s="104">
        <f t="shared" si="22"/>
        <v>0</v>
      </c>
      <c r="H70" s="106" t="s">
        <v>614</v>
      </c>
    </row>
    <row r="71" spans="1:8">
      <c r="A71" s="72" t="s">
        <v>615</v>
      </c>
      <c r="B71" s="110">
        <f>SUM(B72:B75)</f>
        <v>0</v>
      </c>
      <c r="C71" s="110">
        <f t="shared" ref="C71:G71" si="23">SUM(C72:C75)</f>
        <v>0</v>
      </c>
      <c r="D71" s="110">
        <f t="shared" si="23"/>
        <v>0</v>
      </c>
      <c r="E71" s="110">
        <f t="shared" si="23"/>
        <v>0</v>
      </c>
      <c r="F71" s="110">
        <f t="shared" si="23"/>
        <v>0</v>
      </c>
      <c r="G71" s="110">
        <f t="shared" si="23"/>
        <v>0</v>
      </c>
    </row>
    <row r="72" spans="1:8">
      <c r="A72" s="73" t="s">
        <v>581</v>
      </c>
      <c r="B72" s="104"/>
      <c r="C72" s="104"/>
      <c r="D72" s="104">
        <f t="shared" ref="D72:D75" si="24">B72+C72</f>
        <v>0</v>
      </c>
      <c r="E72" s="104"/>
      <c r="F72" s="104"/>
      <c r="G72" s="104">
        <f t="shared" ref="G72:G75" si="25">D72-E72</f>
        <v>0</v>
      </c>
      <c r="H72" s="106" t="s">
        <v>616</v>
      </c>
    </row>
    <row r="73" spans="1:8" ht="28.8">
      <c r="A73" s="73" t="s">
        <v>583</v>
      </c>
      <c r="B73" s="104"/>
      <c r="C73" s="104"/>
      <c r="D73" s="104">
        <f t="shared" si="24"/>
        <v>0</v>
      </c>
      <c r="E73" s="104"/>
      <c r="F73" s="104"/>
      <c r="G73" s="104">
        <f t="shared" si="25"/>
        <v>0</v>
      </c>
      <c r="H73" s="106" t="s">
        <v>617</v>
      </c>
    </row>
    <row r="74" spans="1:8">
      <c r="A74" s="73" t="s">
        <v>585</v>
      </c>
      <c r="B74" s="104"/>
      <c r="C74" s="104"/>
      <c r="D74" s="104">
        <f t="shared" si="24"/>
        <v>0</v>
      </c>
      <c r="E74" s="104"/>
      <c r="F74" s="104"/>
      <c r="G74" s="104">
        <f t="shared" si="25"/>
        <v>0</v>
      </c>
      <c r="H74" s="106" t="s">
        <v>618</v>
      </c>
    </row>
    <row r="75" spans="1:8">
      <c r="A75" s="73" t="s">
        <v>587</v>
      </c>
      <c r="B75" s="104"/>
      <c r="C75" s="104"/>
      <c r="D75" s="104">
        <f t="shared" si="24"/>
        <v>0</v>
      </c>
      <c r="E75" s="104"/>
      <c r="F75" s="104"/>
      <c r="G75" s="104">
        <f t="shared" si="25"/>
        <v>0</v>
      </c>
      <c r="H75" s="106" t="s">
        <v>619</v>
      </c>
    </row>
    <row r="76" spans="1:8">
      <c r="A76" s="8"/>
      <c r="B76" s="111"/>
      <c r="C76" s="111"/>
      <c r="D76" s="111"/>
      <c r="E76" s="111"/>
      <c r="F76" s="111"/>
      <c r="G76" s="111"/>
    </row>
    <row r="77" spans="1:8">
      <c r="A77" s="51" t="s">
        <v>506</v>
      </c>
      <c r="B77" s="108">
        <f>B9+B43</f>
        <v>53485135.229999997</v>
      </c>
      <c r="C77" s="108">
        <f t="shared" ref="C77:G77" si="26">C9+C43</f>
        <v>11760813.51</v>
      </c>
      <c r="D77" s="108">
        <f t="shared" si="26"/>
        <v>65245948.740000002</v>
      </c>
      <c r="E77" s="108">
        <f t="shared" si="26"/>
        <v>55126865.379999995</v>
      </c>
      <c r="F77" s="108">
        <f t="shared" si="26"/>
        <v>55126865.379999995</v>
      </c>
      <c r="G77" s="108">
        <f t="shared" si="26"/>
        <v>10119083.359999999</v>
      </c>
    </row>
    <row r="78" spans="1:8">
      <c r="A78" s="56"/>
      <c r="B78" s="112"/>
      <c r="C78" s="112"/>
      <c r="D78" s="112"/>
      <c r="E78" s="112"/>
      <c r="F78" s="112"/>
      <c r="G78" s="1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B1ACD-5769-4CD8-B460-BB9C20D01441}">
  <dimension ref="A1:G34"/>
  <sheetViews>
    <sheetView workbookViewId="0">
      <selection activeCell="A18" sqref="A18"/>
    </sheetView>
  </sheetViews>
  <sheetFormatPr baseColWidth="10" defaultRowHeight="14.4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>
      <c r="A1" s="139" t="s">
        <v>620</v>
      </c>
      <c r="B1" s="140"/>
      <c r="C1" s="140"/>
      <c r="D1" s="140"/>
      <c r="E1" s="140"/>
      <c r="F1" s="140"/>
      <c r="G1" s="140"/>
    </row>
    <row r="2" spans="1:7">
      <c r="A2" s="133" t="s">
        <v>122</v>
      </c>
      <c r="B2" s="134"/>
      <c r="C2" s="134"/>
      <c r="D2" s="134"/>
      <c r="E2" s="134"/>
      <c r="F2" s="134"/>
      <c r="G2" s="135"/>
    </row>
    <row r="3" spans="1:7">
      <c r="A3" s="123" t="s">
        <v>295</v>
      </c>
      <c r="B3" s="136"/>
      <c r="C3" s="136"/>
      <c r="D3" s="136"/>
      <c r="E3" s="136"/>
      <c r="F3" s="136"/>
      <c r="G3" s="125"/>
    </row>
    <row r="4" spans="1:7">
      <c r="A4" s="123" t="s">
        <v>621</v>
      </c>
      <c r="B4" s="136"/>
      <c r="C4" s="136"/>
      <c r="D4" s="136"/>
      <c r="E4" s="136"/>
      <c r="F4" s="136"/>
      <c r="G4" s="125"/>
    </row>
    <row r="5" spans="1:7">
      <c r="A5" s="123" t="s">
        <v>297</v>
      </c>
      <c r="B5" s="136"/>
      <c r="C5" s="136"/>
      <c r="D5" s="136"/>
      <c r="E5" s="136"/>
      <c r="F5" s="136"/>
      <c r="G5" s="125"/>
    </row>
    <row r="6" spans="1:7">
      <c r="A6" s="129" t="s">
        <v>2</v>
      </c>
      <c r="B6" s="130"/>
      <c r="C6" s="130"/>
      <c r="D6" s="130"/>
      <c r="E6" s="130"/>
      <c r="F6" s="130"/>
      <c r="G6" s="131"/>
    </row>
    <row r="7" spans="1:7">
      <c r="A7" s="141" t="s">
        <v>622</v>
      </c>
      <c r="B7" s="137" t="s">
        <v>298</v>
      </c>
      <c r="C7" s="137"/>
      <c r="D7" s="137"/>
      <c r="E7" s="137"/>
      <c r="F7" s="137"/>
      <c r="G7" s="137" t="s">
        <v>299</v>
      </c>
    </row>
    <row r="8" spans="1:7" ht="28.8">
      <c r="A8" s="143"/>
      <c r="B8" s="36" t="s">
        <v>300</v>
      </c>
      <c r="C8" s="113" t="s">
        <v>527</v>
      </c>
      <c r="D8" s="113" t="s">
        <v>510</v>
      </c>
      <c r="E8" s="113" t="s">
        <v>303</v>
      </c>
      <c r="F8" s="113" t="s">
        <v>511</v>
      </c>
      <c r="G8" s="149"/>
    </row>
    <row r="9" spans="1:7">
      <c r="A9" s="43" t="s">
        <v>623</v>
      </c>
      <c r="B9" s="114">
        <f>B10+B11+B12+B15+B16+B19</f>
        <v>24877550.449999999</v>
      </c>
      <c r="C9" s="114">
        <f t="shared" ref="C9:G9" si="0">C10+C11+C12+C15+C16+C19</f>
        <v>3644485.56</v>
      </c>
      <c r="D9" s="114">
        <f t="shared" si="0"/>
        <v>28522036.009999998</v>
      </c>
      <c r="E9" s="114">
        <f t="shared" si="0"/>
        <v>23711628.890000001</v>
      </c>
      <c r="F9" s="114">
        <f t="shared" si="0"/>
        <v>23711628.890000001</v>
      </c>
      <c r="G9" s="114">
        <f t="shared" si="0"/>
        <v>4810407.1199999973</v>
      </c>
    </row>
    <row r="10" spans="1:7">
      <c r="A10" s="45" t="s">
        <v>624</v>
      </c>
      <c r="B10" s="115">
        <v>24877550.449999999</v>
      </c>
      <c r="C10" s="115">
        <v>3644485.56</v>
      </c>
      <c r="D10" s="116">
        <f>B10+C10</f>
        <v>28522036.009999998</v>
      </c>
      <c r="E10" s="115">
        <v>23711628.890000001</v>
      </c>
      <c r="F10" s="115">
        <v>23711628.890000001</v>
      </c>
      <c r="G10" s="116">
        <f>D10-E10</f>
        <v>4810407.1199999973</v>
      </c>
    </row>
    <row r="11" spans="1:7">
      <c r="A11" s="45" t="s">
        <v>625</v>
      </c>
      <c r="B11" s="116"/>
      <c r="C11" s="116"/>
      <c r="D11" s="116">
        <f>B11+C11</f>
        <v>0</v>
      </c>
      <c r="E11" s="116"/>
      <c r="F11" s="116"/>
      <c r="G11" s="116">
        <f>D11-E11</f>
        <v>0</v>
      </c>
    </row>
    <row r="12" spans="1:7">
      <c r="A12" s="45" t="s">
        <v>626</v>
      </c>
      <c r="B12" s="116">
        <f>B13+B14</f>
        <v>0</v>
      </c>
      <c r="C12" s="116">
        <f t="shared" ref="C12:G12" si="1">C13+C14</f>
        <v>0</v>
      </c>
      <c r="D12" s="116">
        <f t="shared" si="1"/>
        <v>0</v>
      </c>
      <c r="E12" s="116">
        <f t="shared" si="1"/>
        <v>0</v>
      </c>
      <c r="F12" s="116">
        <f t="shared" si="1"/>
        <v>0</v>
      </c>
      <c r="G12" s="116">
        <f t="shared" si="1"/>
        <v>0</v>
      </c>
    </row>
    <row r="13" spans="1:7">
      <c r="A13" s="105" t="s">
        <v>627</v>
      </c>
      <c r="B13" s="116"/>
      <c r="C13" s="116"/>
      <c r="D13" s="116">
        <f>B13+C13</f>
        <v>0</v>
      </c>
      <c r="E13" s="116"/>
      <c r="F13" s="116"/>
      <c r="G13" s="116">
        <f>D13-E13</f>
        <v>0</v>
      </c>
    </row>
    <row r="14" spans="1:7">
      <c r="A14" s="105" t="s">
        <v>628</v>
      </c>
      <c r="B14" s="116"/>
      <c r="C14" s="116"/>
      <c r="D14" s="116">
        <f>B14+C14</f>
        <v>0</v>
      </c>
      <c r="E14" s="116"/>
      <c r="F14" s="116"/>
      <c r="G14" s="116">
        <f>D14-E14</f>
        <v>0</v>
      </c>
    </row>
    <row r="15" spans="1:7">
      <c r="A15" s="45" t="s">
        <v>629</v>
      </c>
      <c r="B15" s="116"/>
      <c r="C15" s="116"/>
      <c r="D15" s="116">
        <f>B15+C15</f>
        <v>0</v>
      </c>
      <c r="E15" s="116"/>
      <c r="F15" s="116"/>
      <c r="G15" s="116">
        <f>D15-E15</f>
        <v>0</v>
      </c>
    </row>
    <row r="16" spans="1:7" ht="28.8">
      <c r="A16" s="72" t="s">
        <v>630</v>
      </c>
      <c r="B16" s="116">
        <f>B17+B18</f>
        <v>0</v>
      </c>
      <c r="C16" s="116">
        <f t="shared" ref="C16:G16" si="2">C17+C18</f>
        <v>0</v>
      </c>
      <c r="D16" s="116">
        <f t="shared" si="2"/>
        <v>0</v>
      </c>
      <c r="E16" s="116">
        <f t="shared" si="2"/>
        <v>0</v>
      </c>
      <c r="F16" s="116">
        <f t="shared" si="2"/>
        <v>0</v>
      </c>
      <c r="G16" s="116">
        <f t="shared" si="2"/>
        <v>0</v>
      </c>
    </row>
    <row r="17" spans="1:7">
      <c r="A17" s="105" t="s">
        <v>631</v>
      </c>
      <c r="B17" s="116"/>
      <c r="C17" s="116"/>
      <c r="D17" s="116">
        <f>B17+C17</f>
        <v>0</v>
      </c>
      <c r="E17" s="116"/>
      <c r="F17" s="116"/>
      <c r="G17" s="116">
        <f>D17-E17</f>
        <v>0</v>
      </c>
    </row>
    <row r="18" spans="1:7">
      <c r="A18" s="105" t="s">
        <v>632</v>
      </c>
      <c r="B18" s="116"/>
      <c r="C18" s="116"/>
      <c r="D18" s="116">
        <f>B18+C18</f>
        <v>0</v>
      </c>
      <c r="E18" s="116"/>
      <c r="F18" s="116"/>
      <c r="G18" s="116">
        <f>D18-E18</f>
        <v>0</v>
      </c>
    </row>
    <row r="19" spans="1:7">
      <c r="A19" s="45" t="s">
        <v>633</v>
      </c>
      <c r="B19" s="116"/>
      <c r="C19" s="116"/>
      <c r="D19" s="116">
        <f>B19+C19</f>
        <v>0</v>
      </c>
      <c r="E19" s="116"/>
      <c r="F19" s="116"/>
      <c r="G19" s="116">
        <f>D19-E19</f>
        <v>0</v>
      </c>
    </row>
    <row r="20" spans="1:7">
      <c r="A20" s="8"/>
      <c r="B20" s="117"/>
      <c r="C20" s="117"/>
      <c r="D20" s="117"/>
      <c r="E20" s="117"/>
      <c r="F20" s="117"/>
      <c r="G20" s="117"/>
    </row>
    <row r="21" spans="1:7">
      <c r="A21" s="52" t="s">
        <v>634</v>
      </c>
      <c r="B21" s="114">
        <f>B22+B23+B24+B27+B28+B31</f>
        <v>0</v>
      </c>
      <c r="C21" s="114">
        <f t="shared" ref="C21:G21" si="3">C22+C23+C24+C27+C28+C31</f>
        <v>0</v>
      </c>
      <c r="D21" s="114">
        <f t="shared" si="3"/>
        <v>0</v>
      </c>
      <c r="E21" s="114">
        <f t="shared" si="3"/>
        <v>0</v>
      </c>
      <c r="F21" s="114">
        <f t="shared" si="3"/>
        <v>0</v>
      </c>
      <c r="G21" s="114">
        <f t="shared" si="3"/>
        <v>0</v>
      </c>
    </row>
    <row r="22" spans="1:7">
      <c r="A22" s="45" t="s">
        <v>624</v>
      </c>
      <c r="B22" s="115">
        <v>0</v>
      </c>
      <c r="C22" s="115">
        <v>0</v>
      </c>
      <c r="D22" s="116">
        <f>B22+C22</f>
        <v>0</v>
      </c>
      <c r="E22" s="115">
        <v>0</v>
      </c>
      <c r="F22" s="115">
        <v>0</v>
      </c>
      <c r="G22" s="116">
        <f>D22-E22</f>
        <v>0</v>
      </c>
    </row>
    <row r="23" spans="1:7">
      <c r="A23" s="45" t="s">
        <v>625</v>
      </c>
      <c r="B23" s="116"/>
      <c r="C23" s="116"/>
      <c r="D23" s="116">
        <f>B23+C23</f>
        <v>0</v>
      </c>
      <c r="E23" s="116"/>
      <c r="F23" s="116"/>
      <c r="G23" s="116">
        <f>D23-E23</f>
        <v>0</v>
      </c>
    </row>
    <row r="24" spans="1:7">
      <c r="A24" s="45" t="s">
        <v>626</v>
      </c>
      <c r="B24" s="116">
        <f>B25+B26</f>
        <v>0</v>
      </c>
      <c r="C24" s="116">
        <f>C25+C26</f>
        <v>0</v>
      </c>
      <c r="D24" s="116">
        <f>D25+D26</f>
        <v>0</v>
      </c>
      <c r="E24" s="116">
        <f t="shared" ref="E24:G24" si="4">E25+E26</f>
        <v>0</v>
      </c>
      <c r="F24" s="116">
        <f t="shared" si="4"/>
        <v>0</v>
      </c>
      <c r="G24" s="116">
        <f t="shared" si="4"/>
        <v>0</v>
      </c>
    </row>
    <row r="25" spans="1:7">
      <c r="A25" s="105" t="s">
        <v>627</v>
      </c>
      <c r="B25" s="116"/>
      <c r="C25" s="116"/>
      <c r="D25" s="116">
        <f>B25+C25</f>
        <v>0</v>
      </c>
      <c r="E25" s="116"/>
      <c r="F25" s="116"/>
      <c r="G25" s="116">
        <f>D25-E25</f>
        <v>0</v>
      </c>
    </row>
    <row r="26" spans="1:7">
      <c r="A26" s="105" t="s">
        <v>628</v>
      </c>
      <c r="B26" s="116"/>
      <c r="C26" s="116"/>
      <c r="D26" s="116">
        <f>B26+C26</f>
        <v>0</v>
      </c>
      <c r="E26" s="116"/>
      <c r="F26" s="116"/>
      <c r="G26" s="116">
        <f>D26-E26</f>
        <v>0</v>
      </c>
    </row>
    <row r="27" spans="1:7">
      <c r="A27" s="45" t="s">
        <v>629</v>
      </c>
      <c r="B27" s="116"/>
      <c r="C27" s="116"/>
      <c r="D27" s="116"/>
      <c r="E27" s="116"/>
      <c r="F27" s="116"/>
      <c r="G27" s="116"/>
    </row>
    <row r="28" spans="1:7" ht="28.8">
      <c r="A28" s="72" t="s">
        <v>630</v>
      </c>
      <c r="B28" s="116">
        <f>B29+B30</f>
        <v>0</v>
      </c>
      <c r="C28" s="116">
        <f t="shared" ref="C28:G28" si="5">C29+C30</f>
        <v>0</v>
      </c>
      <c r="D28" s="116">
        <f t="shared" si="5"/>
        <v>0</v>
      </c>
      <c r="E28" s="116">
        <f t="shared" si="5"/>
        <v>0</v>
      </c>
      <c r="F28" s="116">
        <f t="shared" si="5"/>
        <v>0</v>
      </c>
      <c r="G28" s="116">
        <f t="shared" si="5"/>
        <v>0</v>
      </c>
    </row>
    <row r="29" spans="1:7">
      <c r="A29" s="105" t="s">
        <v>631</v>
      </c>
      <c r="B29" s="116"/>
      <c r="C29" s="116"/>
      <c r="D29" s="116">
        <f>B29+C29</f>
        <v>0</v>
      </c>
      <c r="E29" s="116"/>
      <c r="F29" s="116"/>
      <c r="G29" s="116">
        <f>D29-E29</f>
        <v>0</v>
      </c>
    </row>
    <row r="30" spans="1:7">
      <c r="A30" s="105" t="s">
        <v>632</v>
      </c>
      <c r="B30" s="116"/>
      <c r="C30" s="116"/>
      <c r="D30" s="116">
        <f>B30+C30</f>
        <v>0</v>
      </c>
      <c r="E30" s="116"/>
      <c r="F30" s="116"/>
      <c r="G30" s="116">
        <f>D30-E30</f>
        <v>0</v>
      </c>
    </row>
    <row r="31" spans="1:7">
      <c r="A31" s="45" t="s">
        <v>633</v>
      </c>
      <c r="B31" s="116"/>
      <c r="C31" s="116"/>
      <c r="D31" s="116">
        <f>B31+C31</f>
        <v>0</v>
      </c>
      <c r="E31" s="116"/>
      <c r="F31" s="116"/>
      <c r="G31" s="116">
        <f>D31-E31</f>
        <v>0</v>
      </c>
    </row>
    <row r="32" spans="1:7">
      <c r="A32" s="8"/>
      <c r="B32" s="117"/>
      <c r="C32" s="117"/>
      <c r="D32" s="117"/>
      <c r="E32" s="117"/>
      <c r="F32" s="117"/>
      <c r="G32" s="117"/>
    </row>
    <row r="33" spans="1:7">
      <c r="A33" s="51" t="s">
        <v>635</v>
      </c>
      <c r="B33" s="114">
        <f>B9+B21</f>
        <v>24877550.449999999</v>
      </c>
      <c r="C33" s="114">
        <f t="shared" ref="C33:G33" si="6">C9+C21</f>
        <v>3644485.56</v>
      </c>
      <c r="D33" s="114">
        <f t="shared" si="6"/>
        <v>28522036.009999998</v>
      </c>
      <c r="E33" s="114">
        <f t="shared" si="6"/>
        <v>23711628.890000001</v>
      </c>
      <c r="F33" s="114">
        <f t="shared" si="6"/>
        <v>23711628.890000001</v>
      </c>
      <c r="G33" s="114">
        <f t="shared" si="6"/>
        <v>4810407.1199999973</v>
      </c>
    </row>
    <row r="34" spans="1:7">
      <c r="A34" s="56"/>
      <c r="B34" s="118"/>
      <c r="C34" s="118"/>
      <c r="D34" s="118"/>
      <c r="E34" s="118"/>
      <c r="F34" s="118"/>
      <c r="G34" s="1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2018-11-20T17:29:30Z</dcterms:created>
  <dcterms:modified xsi:type="dcterms:W3CDTF">2022-01-27T01:07:55Z</dcterms:modified>
</cp:coreProperties>
</file>