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ASEO 2025\11. TRIMESTRALES 2025\Segundo Trimestre\"/>
    </mc:Choice>
  </mc:AlternateContent>
  <bookViews>
    <workbookView xWindow="0" yWindow="0" windowWidth="19200" windowHeight="6315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E155" i="59" s="1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E127" i="59" s="1"/>
  <c r="G120" i="59"/>
  <c r="F120" i="59"/>
  <c r="E120" i="59"/>
  <c r="D120" i="59"/>
  <c r="C120" i="59"/>
  <c r="G110" i="59"/>
  <c r="F110" i="59"/>
  <c r="E110" i="59"/>
  <c r="D110" i="59"/>
  <c r="C110" i="59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s="1"/>
  <c r="H110" i="59" l="1"/>
  <c r="F76" i="59"/>
  <c r="C31" i="64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<sst xmlns="http://schemas.openxmlformats.org/spreadsheetml/2006/main" count="860" uniqueCount="604">
  <si>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</si>
  <si>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</si>
  <si>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</si>
  <si>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</si>
  <si>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</si>
  <si>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</si>
  <si>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</si>
  <si>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</si>
  <si>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</si>
  <si>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</si>
  <si>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</si>
  <si>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</si>
  <si>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</si>
  <si>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</si>
  <si>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</si>
  <si>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</si>
  <si>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</si>
  <si>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</si>
  <si>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</si>
  <si>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</si>
  <si>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</si>
  <si>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</si>
  <si>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</si>
  <si>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</si>
  <si>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</si>
  <si>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</si>
  <si>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</si>
  <si>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</si>
  <si>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</si>
  <si>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</si>
  <si>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</si>
  <si>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</si>
  <si>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</si>
  <si>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</si>
  <si>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</si>
  <si>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</si>
  <si>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</si>
  <si>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</si>
  <si>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</si>
  <si>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</si>
  <si>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</si>
  <si>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</si>
  <si>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</si>
  <si>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</si>
  <si>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</si>
  <si>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</si>
  <si>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</si>
  <si>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</si>
  <si>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</si>
  <si>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</si>
  <si>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</si>
  <si>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</si>
  <si>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</si>
  <si>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</si>
  <si>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</si>
  <si>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</si>
  <si>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</si>
  <si>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</si>
  <si>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</si>
  <si>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</si>
  <si>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</si>
  <si>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</si>
  <si>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</si>
  <si>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</si>
  <si>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</si>
  <si>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</si>
  <si>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</si>
  <si>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</si>
  <si>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</si>
  <si>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</si>
  <si>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</si>
  <si>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</si>
  <si>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</si>
  <si>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</si>
  <si>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</si>
  <si>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</si>
  <si>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</si>
  <si>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</si>
  <si>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</si>
  <si>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</si>
  <si>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</si>
  <si>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</si>
  <si>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</si>
  <si>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</si>
  <si>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</si>
  <si>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</si>
  <si>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</si>
  <si>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</si>
  <si>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</si>
  <si>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</si>
  <si>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</si>
  <si>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</si>
  <si>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</si>
  <si>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</si>
  <si>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</si>
  <si>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</si>
  <si>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</si>
  <si>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</si>
  <si>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</si>
  <si>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</si>
  <si>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</si>
  <si>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</si>
  <si>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</si>
  <si>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</si>
  <si>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</si>
  <si>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</si>
  <si>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</si>
  <si>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</si>
  <si>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</si>
  <si>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</si>
  <si>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</si>
  <si>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</si>
  <si>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</si>
  <si>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</si>
  <si>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</si>
  <si>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</si>
  <si>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</si>
  <si>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</si>
  <si>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</si>
  <si>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</si>
  <si>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</si>
  <si>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</si>
  <si>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</si>
  <si>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</si>
  <si>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</si>
  <si>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</si>
  <si>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</si>
  <si>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</si>
  <si>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</si>
  <si>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</si>
  <si>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</si>
  <si>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</si>
  <si>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</si>
  <si>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</si>
  <si>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</si>
  <si>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</si>
  <si>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</si>
  <si>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</si>
  <si>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</si>
  <si>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</si>
  <si>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</si>
  <si>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</si>
  <si>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</si>
  <si>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</si>
  <si>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</si>
  <si>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</si>
  <si>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</si>
  <si>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</si>
  <si>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</si>
  <si>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</si>
  <si>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</si>
  <si>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</si>
  <si>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</si>
  <si>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</si>
  <si>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</si>
  <si>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</si>
  <si>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</si>
  <si>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</si>
  <si>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</si>
  <si>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</si>
  <si>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</si>
  <si>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</si>
  <si>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</si>
  <si>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</si>
  <si>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</si>
  <si>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</si>
  <si>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</si>
  <si>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</si>
  <si>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</si>
  <si>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</si>
  <si>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</si>
  <si>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</si>
  <si>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</si>
  <si>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</si>
  <si>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</si>
  <si>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</si>
  <si>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</si>
  <si>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</si>
  <si>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</si>
  <si>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</si>
  <si>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</si>
  <si>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</si>
  <si>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</si>
  <si>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</si>
  <si>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</si>
  <si>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</si>
  <si>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</si>
  <si>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</si>
  <si>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</si>
  <si>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</si>
  <si>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</si>
  <si>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</si>
  <si>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</si>
  <si>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</si>
  <si>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</si>
  <si>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</si>
  <si>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</si>
  <si>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</si>
  <si>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</si>
  <si>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</si>
  <si>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</si>
  <si>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</si>
  <si>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</si>
  <si>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</si>
  <si>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</si>
  <si>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</si>
  <si>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</si>
  <si>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</si>
  <si>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</si>
  <si>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</si>
  <si>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</si>
  <si>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</si>
  <si>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</si>
  <si>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</si>
  <si>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</si>
  <si>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</si>
  <si>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</si>
  <si>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</si>
  <si>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</si>
  <si>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</si>
  <si>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</si>
  <si>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</si>
  <si>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</si>
  <si>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</si>
  <si>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</si>
  <si>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</si>
  <si>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</si>
  <si>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</si>
  <si>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</si>
  <si>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</si>
  <si>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</si>
  <si>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</si>
  <si>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</si>
  <si>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</si>
  <si>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</si>
  <si>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</si>
  <si>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</si>
  <si>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</si>
  <si>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</si>
  <si>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</si>
  <si>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</si>
  <si>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</si>
  <si>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</si>
  <si>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</si>
  <si>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</si>
  <si>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</si>
  <si>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</si>
  <si>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</si>
  <si>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</si>
  <si>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</si>
  <si>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</si>
  <si>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</si>
  <si>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</si>
  <si>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</si>
  <si>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</si>
  <si>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</si>
  <si>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</si>
  <si>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</si>
  <si>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</si>
  <si>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</si>
  <si>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</si>
  <si>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</si>
  <si>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</si>
  <si>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</si>
  <si>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</si>
  <si>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</si>
  <si>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</si>
  <si>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</si>
  <si>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</si>
  <si>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</si>
  <si>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</si>
  <si>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</si>
  <si>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</si>
  <si>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</si>
  <si>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</si>
  <si>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</si>
  <si>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</si>
  <si>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</si>
  <si>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</si>
  <si>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</si>
  <si>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</si>
  <si>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</si>
  <si>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</si>
  <si>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</si>
  <si>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</si>
  <si>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</si>
  <si>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</si>
  <si>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</si>
  <si>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</si>
  <si>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</si>
  <si>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</si>
  <si>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</si>
  <si>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</si>
  <si>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</si>
  <si>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</si>
  <si>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</si>
  <si>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</si>
  <si>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</si>
  <si>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</si>
  <si>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</si>
  <si>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</si>
  <si>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</si>
  <si>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</si>
  <si>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</si>
  <si>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</si>
  <si>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</si>
  <si>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</si>
  <si>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</si>
  <si>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</si>
  <si>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</si>
  <si>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</si>
  <si>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</si>
  <si>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</si>
  <si>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</si>
  <si>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</si>
  <si>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</si>
  <si>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</si>
  <si>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</si>
  <si>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</si>
  <si>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</si>
  <si>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</si>
  <si>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</si>
  <si>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</si>
  <si>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</si>
  <si>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</si>
  <si>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</si>
  <si>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</si>
  <si>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</si>
  <si>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</si>
  <si>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</si>
  <si>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</si>
  <si>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</si>
  <si>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</si>
  <si>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</si>
  <si>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</si>
  <si>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</si>
  <si>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</si>
  <si>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</si>
  <si>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</si>
  <si>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</si>
  <si>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</si>
  <si>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</si>
  <si>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</si>
  <si>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</si>
  <si>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</si>
  <si>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</si>
  <si>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</si>
  <si>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</si>
  <si>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</si>
  <si>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</si>
  <si>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</si>
  <si>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</si>
  <si>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</si>
  <si>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</si>
  <si>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</si>
  <si>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</si>
  <si>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</si>
  <si>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</si>
  <si>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</si>
  <si>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</si>
  <si>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</si>
  <si>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</si>
  <si>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</si>
  <si>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</si>
  <si>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</si>
  <si>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</si>
  <si>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</si>
  <si>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</si>
  <si>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</si>
  <si>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</si>
  <si>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</si>
  <si>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</si>
  <si>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</si>
  <si>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</si>
  <si>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</si>
  <si>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</si>
  <si>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</si>
  <si>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</si>
  <si>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</si>
  <si>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</si>
  <si>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</si>
  <si>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</si>
  <si>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</si>
  <si>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</si>
  <si>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</si>
  <si>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</si>
  <si>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</si>
  <si>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</si>
  <si>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</si>
  <si>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</si>
  <si>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</si>
  <si>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</si>
  <si>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</si>
  <si>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</si>
  <si>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</si>
  <si>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</si>
  <si>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</si>
  <si>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</si>
  <si>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</si>
  <si>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</si>
  <si>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</si>
  <si>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</si>
  <si>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</si>
  <si>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</si>
  <si>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</si>
  <si>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</si>
  <si>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</si>
  <si>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</si>
  <si>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</si>
  <si>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</si>
  <si>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</si>
  <si>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</si>
  <si>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</si>
  <si>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</si>
  <si>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</si>
  <si>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</si>
  <si>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</si>
  <si>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</si>
  <si>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</si>
  <si>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</si>
  <si>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</si>
  <si>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</si>
  <si>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</si>
  <si>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</si>
  <si>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</si>
  <si>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</si>
  <si>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</si>
  <si>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</si>
  <si>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</si>
  <si>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</si>
  <si>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</si>
  <si>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</si>
  <si>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</si>
  <si>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</si>
  <si>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</si>
  <si>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</si>
  <si>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</si>
  <si>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</si>
  <si>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</si>
  <si>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</si>
  <si>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</si>
  <si>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</si>
  <si>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</si>
  <si>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</si>
  <si>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</si>
  <si>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</si>
  <si>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</si>
  <si>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</si>
  <si>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</si>
  <si>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</si>
  <si>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</si>
  <si>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</si>
  <si>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</si>
  <si>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</si>
  <si>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</si>
  <si>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</si>
  <si>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</si>
  <si>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</si>
  <si>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</si>
  <si>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</si>
  <si>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</si>
  <si>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</si>
  <si>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</si>
  <si>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</si>
  <si>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</si>
  <si>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</si>
  <si>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</si>
  <si>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</si>
  <si>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</si>
  <si>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</si>
  <si>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</si>
  <si>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</si>
  <si>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</si>
  <si>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</si>
  <si>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</si>
  <si>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</si>
  <si>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</si>
  <si>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</si>
  <si>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</si>
  <si>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</si>
  <si>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</si>
  <si>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</si>
  <si>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</si>
  <si>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</si>
  <si>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</si>
  <si>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</si>
  <si>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</si>
  <si>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</si>
  <si>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</si>
  <si>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</si>
  <si>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</si>
  <si>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</si>
  <si>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</si>
  <si>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</si>
  <si>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</si>
  <si>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</si>
  <si>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</si>
  <si>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</si>
  <si>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</si>
  <si>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</si>
  <si>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</si>
  <si>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</si>
  <si>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</si>
  <si>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</si>
  <si>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</si>
  <si>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</si>
  <si>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</si>
  <si>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</si>
  <si>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</si>
  <si>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</si>
  <si>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</si>
  <si>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</si>
  <si>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</si>
  <si>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</si>
  <si>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</si>
  <si>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</si>
  <si>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</si>
  <si>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</si>
  <si>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</si>
  <si>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</si>
  <si>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</si>
  <si>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</si>
  <si>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</si>
  <si>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</si>
  <si>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</si>
  <si>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</si>
  <si>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</si>
  <si>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</si>
  <si>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</si>
  <si>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</si>
  <si>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</si>
  <si>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</si>
  <si>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</si>
  <si>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</si>
  <si>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</si>
  <si>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</si>
  <si>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</si>
  <si>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</si>
  <si>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</si>
  <si>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</si>
  <si>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</si>
  <si>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</si>
  <si>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</si>
  <si>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</si>
  <si>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</si>
  <si>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</si>
  <si>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</si>
  <si>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</si>
  <si>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</si>
  <si>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</si>
  <si>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</si>
  <si>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</si>
  <si>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</si>
  <si>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</si>
  <si>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</si>
  <si>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</si>
  <si>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</si>
  <si>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</si>
  <si>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</si>
  <si>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</si>
  <si>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</si>
  <si>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</si>
  <si>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</si>
  <si>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</si>
  <si>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</si>
  <si>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</si>
  <si>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</si>
  <si>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</si>
  <si>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</si>
  <si>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</si>
  <si>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</si>
  <si>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</si>
  <si>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</si>
  <si>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</si>
  <si>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</si>
  <si>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</si>
  <si>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</si>
  <si>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</si>
  <si>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</si>
  <si>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</si>
  <si>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</si>
  <si>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</si>
  <si>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</si>
  <si>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</si>
  <si>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</si>
  <si>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</si>
  <si>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</si>
  <si>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</si>
  <si>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</si>
  <si>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</si>
  <si>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</si>
  <si>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</si>
  <si>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</si>
  <si>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</si>
  <si>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</si>
  <si>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</si>
  <si>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</si>
  <si>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</si>
  <si>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</si>
  <si>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</si>
  <si>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</si>
  <si>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</si>
  <si>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Municipio de Apaseo el Grande, Guanajuato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</si>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</sst>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5" fillId="0" borderId="0" xfId="10" applyFont="1" applyAlignment="1">
      <alignment horizontal="center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48</xdr:row>
      <xdr:rowOff>0</xdr:rowOff>
    </xdr:from>
    <xdr:to>
      <xdr:col>3</xdr:col>
      <xdr:colOff>523875</xdr:colOff>
      <xdr:row>53</xdr:row>
      <xdr:rowOff>133350</xdr:rowOff>
    </xdr:to>
    <xdr:grpSp>
      <xdr:nvGrpSpPr>
        <xdr:cNvPr id="2" name="Grupo 1"/>
        <xdr:cNvGrpSpPr/>
      </xdr:nvGrpSpPr>
      <xdr:grpSpPr>
        <a:xfrm>
          <a:off x="304800" y="7143750"/>
          <a:ext cx="6648450" cy="847725"/>
          <a:chOff x="863891" y="11020425"/>
          <a:chExt cx="5282617" cy="373549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34836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50"/>
            <a:ext cx="1945984" cy="3640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G17" sqref="G17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4" orientation="portrait" horizontalDpi="300" verticalDpi="300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opLeftCell="A180" zoomScaleNormal="100" workbookViewId="0">
      <selection activeCell="E1" sqref="A1:E2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303036317.63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103157146.18000001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88557398.040000007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82234352.950000003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314978.33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6008066.7599999998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8498280.4800000004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1153139.8700000001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7345140.6100000003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2737184.8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2737184.8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3364282.8600000003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3202658.74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1128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51912.88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108583.24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0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0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199879171.45000002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192217759.49000001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110704623.09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80050006.349999994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0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1463130.05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7661411.96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7661411.96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0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0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0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212996147.21999997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134813022.20999998</v>
      </c>
      <c r="D95" s="112">
        <f>C95/$C$94</f>
        <v>0.63293643556263002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78296080.209999993</v>
      </c>
      <c r="D96" s="112">
        <f t="shared" ref="D96:D159" si="0">C96/$C$94</f>
        <v>0.36759388013309624</v>
      </c>
      <c r="E96" s="41"/>
    </row>
    <row r="97" spans="1:5" x14ac:dyDescent="0.2">
      <c r="A97" s="43">
        <v>5111</v>
      </c>
      <c r="B97" s="41" t="s">
        <v>280</v>
      </c>
      <c r="C97" s="142">
        <v>49717334.969999999</v>
      </c>
      <c r="D97" s="44">
        <f t="shared" si="0"/>
        <v>0.23341894029025717</v>
      </c>
      <c r="E97" s="41"/>
    </row>
    <row r="98" spans="1:5" x14ac:dyDescent="0.2">
      <c r="A98" s="43">
        <v>5112</v>
      </c>
      <c r="B98" s="41" t="s">
        <v>281</v>
      </c>
      <c r="C98" s="142">
        <v>10273221.93</v>
      </c>
      <c r="D98" s="44">
        <f t="shared" si="0"/>
        <v>4.8231961301107337E-2</v>
      </c>
      <c r="E98" s="41"/>
    </row>
    <row r="99" spans="1:5" x14ac:dyDescent="0.2">
      <c r="A99" s="43">
        <v>5113</v>
      </c>
      <c r="B99" s="41" t="s">
        <v>282</v>
      </c>
      <c r="C99" s="142">
        <v>863957.33</v>
      </c>
      <c r="D99" s="44">
        <f t="shared" si="0"/>
        <v>4.0562110689618888E-3</v>
      </c>
      <c r="E99" s="41"/>
    </row>
    <row r="100" spans="1:5" x14ac:dyDescent="0.2">
      <c r="A100" s="43">
        <v>5114</v>
      </c>
      <c r="B100" s="41" t="s">
        <v>283</v>
      </c>
      <c r="C100" s="142">
        <v>219258.55</v>
      </c>
      <c r="D100" s="44">
        <f t="shared" si="0"/>
        <v>1.0294014838377883E-3</v>
      </c>
      <c r="E100" s="41"/>
    </row>
    <row r="101" spans="1:5" x14ac:dyDescent="0.2">
      <c r="A101" s="43">
        <v>5115</v>
      </c>
      <c r="B101" s="41" t="s">
        <v>284</v>
      </c>
      <c r="C101" s="142">
        <v>3248233.74</v>
      </c>
      <c r="D101" s="44">
        <f t="shared" si="0"/>
        <v>1.5250199510158073E-2</v>
      </c>
      <c r="E101" s="41"/>
    </row>
    <row r="102" spans="1:5" x14ac:dyDescent="0.2">
      <c r="A102" s="43">
        <v>5116</v>
      </c>
      <c r="B102" s="41" t="s">
        <v>285</v>
      </c>
      <c r="C102" s="142">
        <v>13974073.689999999</v>
      </c>
      <c r="D102" s="44">
        <f t="shared" si="0"/>
        <v>6.5607166478774029E-2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17610124.68</v>
      </c>
      <c r="D103" s="112">
        <f t="shared" si="0"/>
        <v>8.2678137186260048E-2</v>
      </c>
      <c r="E103" s="41"/>
    </row>
    <row r="104" spans="1:5" x14ac:dyDescent="0.2">
      <c r="A104" s="43">
        <v>5121</v>
      </c>
      <c r="B104" s="41" t="s">
        <v>287</v>
      </c>
      <c r="C104" s="142">
        <v>2153469.08</v>
      </c>
      <c r="D104" s="44">
        <f t="shared" si="0"/>
        <v>1.0110366352193778E-2</v>
      </c>
      <c r="E104" s="41"/>
    </row>
    <row r="105" spans="1:5" x14ac:dyDescent="0.2">
      <c r="A105" s="43">
        <v>5122</v>
      </c>
      <c r="B105" s="41" t="s">
        <v>288</v>
      </c>
      <c r="C105" s="142">
        <v>885680.19</v>
      </c>
      <c r="D105" s="44">
        <f t="shared" si="0"/>
        <v>4.158198171937807E-3</v>
      </c>
      <c r="E105" s="41"/>
    </row>
    <row r="106" spans="1:5" x14ac:dyDescent="0.2">
      <c r="A106" s="43">
        <v>5123</v>
      </c>
      <c r="B106" s="41" t="s">
        <v>289</v>
      </c>
      <c r="C106" s="142">
        <v>73107.839999999997</v>
      </c>
      <c r="D106" s="44">
        <f t="shared" si="0"/>
        <v>3.4323550427646092E-4</v>
      </c>
      <c r="E106" s="41"/>
    </row>
    <row r="107" spans="1:5" x14ac:dyDescent="0.2">
      <c r="A107" s="43">
        <v>5124</v>
      </c>
      <c r="B107" s="41" t="s">
        <v>290</v>
      </c>
      <c r="C107" s="142">
        <v>1064069.98</v>
      </c>
      <c r="D107" s="44">
        <f t="shared" si="0"/>
        <v>4.9957240724215583E-3</v>
      </c>
      <c r="E107" s="41"/>
    </row>
    <row r="108" spans="1:5" x14ac:dyDescent="0.2">
      <c r="A108" s="43">
        <v>5125</v>
      </c>
      <c r="B108" s="41" t="s">
        <v>291</v>
      </c>
      <c r="C108" s="142">
        <v>370276.05</v>
      </c>
      <c r="D108" s="44">
        <f t="shared" si="0"/>
        <v>1.7384166560418972E-3</v>
      </c>
      <c r="E108" s="41"/>
    </row>
    <row r="109" spans="1:5" x14ac:dyDescent="0.2">
      <c r="A109" s="43">
        <v>5126</v>
      </c>
      <c r="B109" s="41" t="s">
        <v>292</v>
      </c>
      <c r="C109" s="142">
        <v>7477357.5300000003</v>
      </c>
      <c r="D109" s="44">
        <f t="shared" si="0"/>
        <v>3.510559992560227E-2</v>
      </c>
      <c r="E109" s="41"/>
    </row>
    <row r="110" spans="1:5" x14ac:dyDescent="0.2">
      <c r="A110" s="43">
        <v>5127</v>
      </c>
      <c r="B110" s="41" t="s">
        <v>293</v>
      </c>
      <c r="C110" s="142">
        <v>1001563.22</v>
      </c>
      <c r="D110" s="44">
        <f t="shared" si="0"/>
        <v>4.7022597970539952E-3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4584600.79</v>
      </c>
      <c r="D112" s="44">
        <f t="shared" si="0"/>
        <v>2.1524336706732289E-2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38906817.32</v>
      </c>
      <c r="D113" s="112">
        <f t="shared" si="0"/>
        <v>0.18266441824327384</v>
      </c>
      <c r="E113" s="41"/>
    </row>
    <row r="114" spans="1:5" x14ac:dyDescent="0.2">
      <c r="A114" s="43">
        <v>5131</v>
      </c>
      <c r="B114" s="41" t="s">
        <v>297</v>
      </c>
      <c r="C114" s="142">
        <v>1525630.91</v>
      </c>
      <c r="D114" s="44">
        <f t="shared" si="0"/>
        <v>7.1627159923423524E-3</v>
      </c>
      <c r="E114" s="41"/>
    </row>
    <row r="115" spans="1:5" x14ac:dyDescent="0.2">
      <c r="A115" s="43">
        <v>5132</v>
      </c>
      <c r="B115" s="41" t="s">
        <v>298</v>
      </c>
      <c r="C115" s="142">
        <v>4725187.92</v>
      </c>
      <c r="D115" s="44">
        <f t="shared" si="0"/>
        <v>2.2184382119923685E-2</v>
      </c>
      <c r="E115" s="41"/>
    </row>
    <row r="116" spans="1:5" x14ac:dyDescent="0.2">
      <c r="A116" s="43">
        <v>5133</v>
      </c>
      <c r="B116" s="41" t="s">
        <v>299</v>
      </c>
      <c r="C116" s="142">
        <v>2084920.01</v>
      </c>
      <c r="D116" s="44">
        <f t="shared" si="0"/>
        <v>9.7885339111158792E-3</v>
      </c>
      <c r="E116" s="41"/>
    </row>
    <row r="117" spans="1:5" x14ac:dyDescent="0.2">
      <c r="A117" s="43">
        <v>5134</v>
      </c>
      <c r="B117" s="41" t="s">
        <v>300</v>
      </c>
      <c r="C117" s="142">
        <v>406668.36</v>
      </c>
      <c r="D117" s="44">
        <f t="shared" si="0"/>
        <v>1.9092756620614334E-3</v>
      </c>
      <c r="E117" s="41"/>
    </row>
    <row r="118" spans="1:5" x14ac:dyDescent="0.2">
      <c r="A118" s="43">
        <v>5135</v>
      </c>
      <c r="B118" s="41" t="s">
        <v>301</v>
      </c>
      <c r="C118" s="142">
        <v>5458685.3799999999</v>
      </c>
      <c r="D118" s="44">
        <f t="shared" si="0"/>
        <v>2.5628094457322836E-2</v>
      </c>
      <c r="E118" s="41"/>
    </row>
    <row r="119" spans="1:5" x14ac:dyDescent="0.2">
      <c r="A119" s="43">
        <v>5136</v>
      </c>
      <c r="B119" s="41" t="s">
        <v>302</v>
      </c>
      <c r="C119" s="142">
        <v>1453305</v>
      </c>
      <c r="D119" s="44">
        <f t="shared" si="0"/>
        <v>6.8231515873332059E-3</v>
      </c>
      <c r="E119" s="41"/>
    </row>
    <row r="120" spans="1:5" x14ac:dyDescent="0.2">
      <c r="A120" s="43">
        <v>5137</v>
      </c>
      <c r="B120" s="41" t="s">
        <v>303</v>
      </c>
      <c r="C120" s="142">
        <v>99378.93</v>
      </c>
      <c r="D120" s="44">
        <f t="shared" si="0"/>
        <v>4.6657618598778335E-4</v>
      </c>
      <c r="E120" s="41"/>
    </row>
    <row r="121" spans="1:5" x14ac:dyDescent="0.2">
      <c r="A121" s="43">
        <v>5138</v>
      </c>
      <c r="B121" s="41" t="s">
        <v>304</v>
      </c>
      <c r="C121" s="142">
        <v>21401378</v>
      </c>
      <c r="D121" s="44">
        <f t="shared" si="0"/>
        <v>0.10047777051053836</v>
      </c>
      <c r="E121" s="41"/>
    </row>
    <row r="122" spans="1:5" x14ac:dyDescent="0.2">
      <c r="A122" s="43">
        <v>5139</v>
      </c>
      <c r="B122" s="41" t="s">
        <v>305</v>
      </c>
      <c r="C122" s="142">
        <v>1751662.81</v>
      </c>
      <c r="D122" s="44">
        <f t="shared" si="0"/>
        <v>8.2239178166482914E-3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36496332.469999999</v>
      </c>
      <c r="D123" s="112">
        <f t="shared" si="0"/>
        <v>0.17134738325714211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23437285.210000001</v>
      </c>
      <c r="D130" s="112">
        <f t="shared" si="0"/>
        <v>0.11003619321711036</v>
      </c>
      <c r="E130" s="41"/>
    </row>
    <row r="131" spans="1:5" x14ac:dyDescent="0.2">
      <c r="A131" s="43">
        <v>5231</v>
      </c>
      <c r="B131" s="41" t="s">
        <v>313</v>
      </c>
      <c r="C131" s="142">
        <v>22962885.210000001</v>
      </c>
      <c r="D131" s="44">
        <f t="shared" si="0"/>
        <v>0.10780892288291977</v>
      </c>
      <c r="E131" s="41"/>
    </row>
    <row r="132" spans="1:5" x14ac:dyDescent="0.2">
      <c r="A132" s="43">
        <v>5232</v>
      </c>
      <c r="B132" s="41" t="s">
        <v>314</v>
      </c>
      <c r="C132" s="142">
        <v>474400</v>
      </c>
      <c r="D132" s="44">
        <f t="shared" si="0"/>
        <v>2.2272703341906022E-3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13059047.26</v>
      </c>
      <c r="D133" s="112">
        <f t="shared" si="0"/>
        <v>6.1311190040031757E-2</v>
      </c>
      <c r="E133" s="41"/>
    </row>
    <row r="134" spans="1:5" x14ac:dyDescent="0.2">
      <c r="A134" s="43">
        <v>5241</v>
      </c>
      <c r="B134" s="41" t="s">
        <v>315</v>
      </c>
      <c r="C134" s="142">
        <v>12649447.26</v>
      </c>
      <c r="D134" s="44">
        <f t="shared" si="0"/>
        <v>5.9388150560932954E-2</v>
      </c>
      <c r="E134" s="41"/>
    </row>
    <row r="135" spans="1:5" x14ac:dyDescent="0.2">
      <c r="A135" s="43">
        <v>5242</v>
      </c>
      <c r="B135" s="41" t="s">
        <v>316</v>
      </c>
      <c r="C135" s="142">
        <v>114000</v>
      </c>
      <c r="D135" s="44">
        <f t="shared" si="0"/>
        <v>5.3522094877261515E-4</v>
      </c>
      <c r="E135" s="41"/>
    </row>
    <row r="136" spans="1:5" x14ac:dyDescent="0.2">
      <c r="A136" s="43">
        <v>5243</v>
      </c>
      <c r="B136" s="41" t="s">
        <v>317</v>
      </c>
      <c r="C136" s="142">
        <v>295600</v>
      </c>
      <c r="D136" s="44">
        <f t="shared" si="0"/>
        <v>1.3878185303261845E-3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41686792.539999999</v>
      </c>
      <c r="D156" s="112">
        <f t="shared" si="0"/>
        <v>0.19571618118022785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41686792.539999999</v>
      </c>
      <c r="D163" s="112">
        <f t="shared" si="1"/>
        <v>0.19571618118022785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41686792.539999999</v>
      </c>
      <c r="D165" s="44">
        <f t="shared" si="1"/>
        <v>0.19571618118022785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0</v>
      </c>
      <c r="D181" s="112">
        <f t="shared" si="1"/>
        <v>0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0</v>
      </c>
      <c r="D200" s="112">
        <f t="shared" si="1"/>
        <v>0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0</v>
      </c>
      <c r="D209" s="44">
        <f t="shared" si="1"/>
        <v>0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2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zoomScale="60" zoomScaleNormal="100" workbookViewId="0">
      <selection activeCell="H177" sqref="A1:H177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11093529.92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0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265071.99</v>
      </c>
      <c r="D15" s="144">
        <v>265071.99</v>
      </c>
      <c r="E15" s="144">
        <v>345637.35</v>
      </c>
      <c r="F15" s="144">
        <v>0</v>
      </c>
      <c r="G15" s="144">
        <v>0</v>
      </c>
      <c r="H15" s="14" t="str">
        <f>+IF(OR(C15&lt;&gt;0,C16&lt;&gt;0),"","SIN INFORMACIÓN QUE REVELAR")</f>
        <v/>
      </c>
    </row>
    <row r="16" spans="1:8" x14ac:dyDescent="0.2">
      <c r="A16" s="16">
        <v>1124</v>
      </c>
      <c r="B16" s="14" t="s">
        <v>122</v>
      </c>
      <c r="C16" s="144">
        <v>-41861.65</v>
      </c>
      <c r="D16" s="144">
        <v>24.42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3731</v>
      </c>
      <c r="D20" s="144">
        <v>3731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377000</v>
      </c>
      <c r="D21" s="144">
        <v>377000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15125272.130000001</v>
      </c>
      <c r="D23" s="144">
        <v>15125272.130000001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517863</v>
      </c>
      <c r="D24" s="144">
        <v>517863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30000</v>
      </c>
      <c r="D25" s="144">
        <v>30000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4069117.1</v>
      </c>
      <c r="D27" s="144">
        <v>4069117.1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565497025.63</v>
      </c>
      <c r="D56" s="144">
        <f>SUM(D57:D63)</f>
        <v>0</v>
      </c>
      <c r="E56" s="144">
        <f>SUM(E57:E63)</f>
        <v>0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24991378.460000001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6980800.9400000004</v>
      </c>
      <c r="D59" s="144">
        <v>0</v>
      </c>
      <c r="E59" s="144">
        <v>0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515666028.75999999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17858817.469999999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109819465.04000002</v>
      </c>
      <c r="D64" s="144">
        <f t="shared" ref="D64:E64" si="0">SUM(D65:D72)</f>
        <v>0</v>
      </c>
      <c r="E64" s="144">
        <f t="shared" si="0"/>
        <v>50061919.170000002</v>
      </c>
    </row>
    <row r="65" spans="1:9" x14ac:dyDescent="0.2">
      <c r="A65" s="16">
        <v>1241</v>
      </c>
      <c r="B65" s="14" t="s">
        <v>158</v>
      </c>
      <c r="C65" s="144">
        <v>26655850.09</v>
      </c>
      <c r="D65" s="144">
        <v>0</v>
      </c>
      <c r="E65" s="144">
        <v>10944633.550000001</v>
      </c>
    </row>
    <row r="66" spans="1:9" x14ac:dyDescent="0.2">
      <c r="A66" s="16">
        <v>1242</v>
      </c>
      <c r="B66" s="14" t="s">
        <v>159</v>
      </c>
      <c r="C66" s="144">
        <v>5080700.46</v>
      </c>
      <c r="D66" s="144">
        <v>0</v>
      </c>
      <c r="E66" s="144">
        <v>2870183.15</v>
      </c>
    </row>
    <row r="67" spans="1:9" x14ac:dyDescent="0.2">
      <c r="A67" s="16">
        <v>1243</v>
      </c>
      <c r="B67" s="14" t="s">
        <v>160</v>
      </c>
      <c r="C67" s="144">
        <v>405595.28</v>
      </c>
      <c r="D67" s="144">
        <v>0</v>
      </c>
      <c r="E67" s="144">
        <v>47346.95</v>
      </c>
    </row>
    <row r="68" spans="1:9" x14ac:dyDescent="0.2">
      <c r="A68" s="16">
        <v>1244</v>
      </c>
      <c r="B68" s="14" t="s">
        <v>161</v>
      </c>
      <c r="C68" s="144">
        <v>53669795.770000003</v>
      </c>
      <c r="D68" s="144">
        <v>0</v>
      </c>
      <c r="E68" s="144">
        <v>25381461.059999999</v>
      </c>
    </row>
    <row r="69" spans="1:9" x14ac:dyDescent="0.2">
      <c r="A69" s="16">
        <v>1245</v>
      </c>
      <c r="B69" s="14" t="s">
        <v>162</v>
      </c>
      <c r="C69" s="144">
        <v>3682075.73</v>
      </c>
      <c r="D69" s="144">
        <v>0</v>
      </c>
      <c r="E69" s="144">
        <v>2003745.13</v>
      </c>
    </row>
    <row r="70" spans="1:9" x14ac:dyDescent="0.2">
      <c r="A70" s="16">
        <v>1246</v>
      </c>
      <c r="B70" s="14" t="s">
        <v>163</v>
      </c>
      <c r="C70" s="144">
        <v>20194031.59</v>
      </c>
      <c r="D70" s="144">
        <v>0</v>
      </c>
      <c r="E70" s="144">
        <v>8814549.3300000001</v>
      </c>
    </row>
    <row r="71" spans="1:9" x14ac:dyDescent="0.2">
      <c r="A71" s="16">
        <v>1247</v>
      </c>
      <c r="B71" s="14" t="s">
        <v>164</v>
      </c>
      <c r="C71" s="144">
        <v>131416.12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556085.52</v>
      </c>
      <c r="D76" s="144">
        <f>SUM(D77:D81)</f>
        <v>0</v>
      </c>
      <c r="E76" s="144">
        <f>SUM(E77:E81)</f>
        <v>264744.97000000003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/>
      </c>
    </row>
    <row r="77" spans="1:9" x14ac:dyDescent="0.2">
      <c r="A77" s="16">
        <v>1251</v>
      </c>
      <c r="B77" s="14" t="s">
        <v>168</v>
      </c>
      <c r="C77" s="144">
        <v>220750.32</v>
      </c>
      <c r="D77" s="144">
        <v>0</v>
      </c>
      <c r="E77" s="144">
        <v>22307.15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335335.2</v>
      </c>
      <c r="D80" s="144">
        <v>0</v>
      </c>
      <c r="E80" s="144">
        <v>242437.82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18875756.440000001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18875756.440000001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14941679.120000001</v>
      </c>
      <c r="D110" s="144">
        <f>SUM(D111:D119)</f>
        <v>14941679.120000001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0</v>
      </c>
      <c r="D111" s="144">
        <f>C111</f>
        <v>0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11714152.380000001</v>
      </c>
      <c r="D112" s="144">
        <f t="shared" ref="D112:D119" si="1">C112</f>
        <v>11714152.380000001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2977509.91</v>
      </c>
      <c r="D113" s="144">
        <f t="shared" si="1"/>
        <v>2977509.91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15521741.220000001</v>
      </c>
      <c r="D117" s="144">
        <f t="shared" si="1"/>
        <v>15521741.220000001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-15271724.390000001</v>
      </c>
      <c r="D119" s="144">
        <f t="shared" si="1"/>
        <v>-15271724.390000001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11192427.199999999</v>
      </c>
      <c r="D167" s="117"/>
      <c r="E167" s="117" t="str">
        <f>IF(OR(C167&lt;&gt;0,C168&lt;&gt;0,C169&lt;&gt;0,C170&lt;&gt;0),"","SIN INFORMACIÓN QUE REVELAR")</f>
        <v/>
      </c>
    </row>
    <row r="168" spans="1:5" x14ac:dyDescent="0.2">
      <c r="A168" s="116">
        <v>2191</v>
      </c>
      <c r="B168" s="117" t="s">
        <v>582</v>
      </c>
      <c r="C168" s="146">
        <v>11192427.199999999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25" right="0.25" top="0.75" bottom="0.75" header="0.3" footer="0.3"/>
  <pageSetup scale="48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workbookViewId="0">
      <selection activeCell="E35" sqref="A1:E35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49433488.490000002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476000</v>
      </c>
      <c r="E10" s="14"/>
    </row>
    <row r="11" spans="1:5" x14ac:dyDescent="0.2">
      <c r="A11" s="26">
        <v>3130</v>
      </c>
      <c r="B11" s="22" t="s">
        <v>385</v>
      </c>
      <c r="C11" s="147">
        <v>0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90040170.409999996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180252410.30000001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5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Normal="100" workbookViewId="0">
      <selection activeCell="O10" sqref="O10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235924992.31</v>
      </c>
      <c r="D10" s="147">
        <v>206848664.30000001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11093529.92</v>
      </c>
      <c r="D12" s="147">
        <v>10615976.27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247018522.22999999</v>
      </c>
      <c r="D16" s="148">
        <f>SUM(D9:D15)</f>
        <v>217464640.57000002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84502214.239999995</v>
      </c>
      <c r="D21" s="148">
        <f>SUM(D22:D28)</f>
        <v>232523278.41999999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84502214.239999995</v>
      </c>
      <c r="D26" s="147">
        <v>232523278.41999999</v>
      </c>
    </row>
    <row r="27" spans="1:5" x14ac:dyDescent="0.2">
      <c r="A27" s="26">
        <v>1236</v>
      </c>
      <c r="B27" s="22" t="s">
        <v>155</v>
      </c>
      <c r="C27" s="147">
        <v>0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722956.11999999988</v>
      </c>
      <c r="D29" s="148">
        <f>SUM(D30:D37)</f>
        <v>10868877.189999999</v>
      </c>
    </row>
    <row r="30" spans="1:5" x14ac:dyDescent="0.2">
      <c r="A30" s="26">
        <v>1241</v>
      </c>
      <c r="B30" s="22" t="s">
        <v>158</v>
      </c>
      <c r="C30" s="147">
        <v>544634.23</v>
      </c>
      <c r="D30" s="147">
        <v>3170510.38</v>
      </c>
    </row>
    <row r="31" spans="1:5" x14ac:dyDescent="0.2">
      <c r="A31" s="26">
        <v>1242</v>
      </c>
      <c r="B31" s="22" t="s">
        <v>159</v>
      </c>
      <c r="C31" s="147">
        <v>49685.2</v>
      </c>
      <c r="D31" s="147">
        <v>1345335.7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229807.6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4400000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128636.69</v>
      </c>
      <c r="D35" s="147">
        <v>1591807.39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131416.12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189370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189370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85225170.359999999</v>
      </c>
      <c r="D44" s="148">
        <f>D21+D29+D38</f>
        <v>243581525.60999998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90040170.409999996</v>
      </c>
      <c r="D48" s="148">
        <v>139724177.77000001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36794906.849999994</v>
      </c>
      <c r="D49" s="148">
        <f>D54+D66+D94+D97+D50</f>
        <v>5720271.6299999999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0</v>
      </c>
      <c r="D66" s="148">
        <f>D67+D76+D79+D85</f>
        <v>5672825.6299999999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5672825.6299999999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0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5640642.4500000002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32183.18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0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0</v>
      </c>
      <c r="D85" s="147">
        <f>SUM(D86:D93)</f>
        <v>0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0</v>
      </c>
      <c r="D93" s="147">
        <v>0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36794906.849999994</v>
      </c>
      <c r="D97" s="148">
        <f>SUM(D98:D102)</f>
        <v>47446</v>
      </c>
    </row>
    <row r="98" spans="1:4" x14ac:dyDescent="0.2">
      <c r="A98" s="26">
        <v>2111</v>
      </c>
      <c r="B98" s="22" t="s">
        <v>523</v>
      </c>
      <c r="C98" s="147">
        <v>1372921.07</v>
      </c>
      <c r="D98" s="147">
        <v>0</v>
      </c>
    </row>
    <row r="99" spans="1:4" x14ac:dyDescent="0.2">
      <c r="A99" s="26">
        <v>2112</v>
      </c>
      <c r="B99" s="22" t="s">
        <v>524</v>
      </c>
      <c r="C99" s="147">
        <v>737539.19</v>
      </c>
      <c r="D99" s="147">
        <v>0</v>
      </c>
    </row>
    <row r="100" spans="1:4" x14ac:dyDescent="0.2">
      <c r="A100" s="26">
        <v>2112</v>
      </c>
      <c r="B100" s="22" t="s">
        <v>525</v>
      </c>
      <c r="C100" s="147">
        <v>1556373.14</v>
      </c>
      <c r="D100" s="147">
        <v>47446</v>
      </c>
    </row>
    <row r="101" spans="1:4" x14ac:dyDescent="0.2">
      <c r="A101" s="26">
        <v>2115</v>
      </c>
      <c r="B101" s="22" t="s">
        <v>526</v>
      </c>
      <c r="C101" s="147">
        <v>23480973.449999999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9647100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0</v>
      </c>
      <c r="D103" s="148">
        <f>+D104</f>
        <v>0</v>
      </c>
    </row>
    <row r="104" spans="1:4" x14ac:dyDescent="0.2">
      <c r="A104" s="96">
        <v>3100</v>
      </c>
      <c r="B104" s="100" t="s">
        <v>541</v>
      </c>
      <c r="C104" s="154">
        <f>SUM(C105:C108)</f>
        <v>0</v>
      </c>
      <c r="D104" s="154">
        <f>SUM(D105:D108)</f>
        <v>0</v>
      </c>
    </row>
    <row r="105" spans="1:4" x14ac:dyDescent="0.2">
      <c r="A105" s="98"/>
      <c r="B105" s="101" t="s">
        <v>542</v>
      </c>
      <c r="C105" s="155">
        <v>0</v>
      </c>
      <c r="D105" s="155">
        <v>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0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-996</v>
      </c>
      <c r="D112" s="151">
        <f>+D113+D135</f>
        <v>0</v>
      </c>
    </row>
    <row r="113" spans="1:4" x14ac:dyDescent="0.2">
      <c r="A113" s="96">
        <v>4300</v>
      </c>
      <c r="B113" s="100" t="s">
        <v>596</v>
      </c>
      <c r="C113" s="154">
        <f>C127+C114+C117+C123+C125</f>
        <v>0</v>
      </c>
      <c r="D113" s="156">
        <f>D127+D114+D117+D123+D125</f>
        <v>0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0</v>
      </c>
      <c r="D127" s="158">
        <f>SUM(D128:D134)</f>
        <v>0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0</v>
      </c>
      <c r="D134" s="155">
        <v>0</v>
      </c>
    </row>
    <row r="135" spans="1:4" x14ac:dyDescent="0.2">
      <c r="A135" s="33">
        <v>1120</v>
      </c>
      <c r="B135" s="85" t="s">
        <v>529</v>
      </c>
      <c r="C135" s="148">
        <f>SUM(C136:C144)</f>
        <v>-996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-995.69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-0.01</v>
      </c>
    </row>
    <row r="141" spans="1:4" x14ac:dyDescent="0.2">
      <c r="A141" s="26">
        <v>1124</v>
      </c>
      <c r="B141" s="86" t="s">
        <v>535</v>
      </c>
      <c r="C141" s="147">
        <v>-0.31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0.01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126836073.25999999</v>
      </c>
      <c r="D145" s="148">
        <f>D48+D49+D103-D109-D112</f>
        <v>145444449.40000001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6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showGridLines="0" workbookViewId="0">
      <selection activeCell="C25" sqref="A1:C25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303036317.63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0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0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303036317.63</v>
      </c>
    </row>
    <row r="23" spans="1:3" x14ac:dyDescent="0.2">
      <c r="A23" s="197" t="s">
        <v>518</v>
      </c>
      <c r="B23" s="197"/>
      <c r="C23" s="197"/>
    </row>
    <row r="24" spans="1:3" x14ac:dyDescent="0.2">
      <c r="A24" s="197"/>
      <c r="B24" s="197"/>
      <c r="C24" s="197"/>
    </row>
  </sheetData>
  <mergeCells count="6">
    <mergeCell ref="A23:C24"/>
    <mergeCell ref="A1:C1"/>
    <mergeCell ref="A2:C2"/>
    <mergeCell ref="A3:C3"/>
    <mergeCell ref="A4:C4"/>
    <mergeCell ref="A5:B5"/>
  </mergeCell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300" verticalDpi="300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showGridLines="0" workbookViewId="0">
      <selection activeCell="C44" sqref="A1:C44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300950177.13999999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87954029.920000017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586378.23</v>
      </c>
    </row>
    <row r="12" spans="1:3" x14ac:dyDescent="0.2">
      <c r="A12" s="76">
        <v>2.4</v>
      </c>
      <c r="B12" s="63" t="s">
        <v>159</v>
      </c>
      <c r="C12" s="93">
        <v>49685.2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128636.69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85999581.290000007</v>
      </c>
    </row>
    <row r="21" spans="1:3" x14ac:dyDescent="0.2">
      <c r="A21" s="76" t="s">
        <v>478</v>
      </c>
      <c r="B21" s="63" t="s">
        <v>453</v>
      </c>
      <c r="C21" s="93">
        <v>0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1189748.51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0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0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212996147.21999997</v>
      </c>
    </row>
    <row r="42" spans="1:3" ht="15" customHeight="1" x14ac:dyDescent="0.2">
      <c r="A42" s="197" t="s">
        <v>518</v>
      </c>
      <c r="B42" s="197"/>
      <c r="C42" s="197"/>
    </row>
    <row r="43" spans="1:3" x14ac:dyDescent="0.2">
      <c r="A43" s="197"/>
      <c r="B43" s="197"/>
      <c r="C43" s="197"/>
    </row>
  </sheetData>
  <mergeCells count="6">
    <mergeCell ref="A42:C43"/>
    <mergeCell ref="A1:C1"/>
    <mergeCell ref="A2:C2"/>
    <mergeCell ref="A3:C3"/>
    <mergeCell ref="A4:C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topLeftCell="A43" zoomScale="78" workbookViewId="0">
      <selection activeCell="M57" sqref="M57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395328870.42000002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-350463548.12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258170995.33000001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996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-303037313.63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-395328870.42000002</v>
      </c>
    </row>
    <row r="51" spans="1:3" x14ac:dyDescent="0.2">
      <c r="A51" s="22">
        <v>8220</v>
      </c>
      <c r="B51" s="103" t="s">
        <v>46</v>
      </c>
      <c r="C51" s="161">
        <v>538132387.91999996</v>
      </c>
    </row>
    <row r="52" spans="1:3" x14ac:dyDescent="0.2">
      <c r="A52" s="22">
        <v>8230</v>
      </c>
      <c r="B52" s="103" t="s">
        <v>600</v>
      </c>
      <c r="C52" s="161">
        <v>-469128055.88</v>
      </c>
    </row>
    <row r="53" spans="1:3" x14ac:dyDescent="0.2">
      <c r="A53" s="22">
        <v>8240</v>
      </c>
      <c r="B53" s="103" t="s">
        <v>45</v>
      </c>
      <c r="C53" s="161">
        <v>25374361.239999998</v>
      </c>
    </row>
    <row r="54" spans="1:3" x14ac:dyDescent="0.2">
      <c r="A54" s="22">
        <v>8250</v>
      </c>
      <c r="B54" s="103" t="s">
        <v>44</v>
      </c>
      <c r="C54" s="161">
        <v>0</v>
      </c>
    </row>
    <row r="55" spans="1:3" x14ac:dyDescent="0.2">
      <c r="A55" s="22">
        <v>8260</v>
      </c>
      <c r="B55" s="103" t="s">
        <v>43</v>
      </c>
      <c r="C55" s="161">
        <v>38524968.460000001</v>
      </c>
    </row>
    <row r="56" spans="1:3" x14ac:dyDescent="0.2">
      <c r="A56" s="22">
        <v>8270</v>
      </c>
      <c r="B56" s="103" t="s">
        <v>42</v>
      </c>
      <c r="C56" s="161">
        <v>262425208.68000001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2025-07-29T22:48:17Z</cp:lastPrinted>
  <dcterms:created xsi:type="dcterms:W3CDTF">2012-12-11T20:36:24Z</dcterms:created>
  <dcterms:modified xsi:type="dcterms:W3CDTF">2025-07-29T22:48:44Z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