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6" l="1"/>
  <c r="D26" i="6"/>
  <c r="D25" i="6"/>
  <c r="D24" i="6"/>
  <c r="D23" i="6"/>
  <c r="D22" i="6"/>
  <c r="D21" i="6"/>
  <c r="D20" i="6"/>
  <c r="D19" i="6"/>
  <c r="D18" i="6"/>
  <c r="D17" i="6"/>
  <c r="F16" i="6"/>
  <c r="E16" i="6"/>
  <c r="D16" i="6"/>
  <c r="C16" i="6"/>
  <c r="B16" i="6"/>
  <c r="D49" i="6"/>
  <c r="D48" i="6"/>
  <c r="D47" i="6"/>
  <c r="D46" i="6"/>
  <c r="D34" i="6"/>
  <c r="D33" i="6"/>
  <c r="D32" i="6"/>
  <c r="D31" i="6"/>
  <c r="D30" i="6"/>
  <c r="D29" i="6"/>
  <c r="D15" i="6"/>
  <c r="D14" i="6"/>
  <c r="D13" i="6"/>
  <c r="D12" i="6"/>
  <c r="D11" i="6"/>
  <c r="D10" i="6"/>
  <c r="D9" i="6"/>
  <c r="B41" i="6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35" i="6"/>
  <c r="D28" i="6"/>
  <c r="D41" i="6"/>
  <c r="C75" i="6"/>
  <c r="C67" i="6"/>
  <c r="C59" i="6"/>
  <c r="C54" i="6"/>
  <c r="C45" i="6"/>
  <c r="C37" i="6"/>
  <c r="C35" i="6"/>
  <c r="C28" i="6"/>
  <c r="C41" i="6"/>
  <c r="B75" i="6"/>
  <c r="B67" i="6"/>
  <c r="B59" i="6"/>
  <c r="B54" i="6"/>
  <c r="B45" i="6"/>
  <c r="B37" i="6"/>
  <c r="B35" i="6"/>
  <c r="B28" i="6"/>
  <c r="C65" i="6" l="1"/>
  <c r="E65" i="6"/>
  <c r="B65" i="6"/>
  <c r="G54" i="6"/>
  <c r="D65" i="6"/>
  <c r="D70" i="6" s="1"/>
  <c r="E41" i="6"/>
  <c r="C70" i="6"/>
  <c r="F70" i="6"/>
  <c r="G45" i="6"/>
  <c r="G65" i="6" s="1"/>
  <c r="G16" i="6"/>
  <c r="G41" i="6" s="1"/>
  <c r="G37" i="6"/>
  <c r="E70" i="6" l="1"/>
  <c r="B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<sst xmlns="http://schemas.openxmlformats.org/spreadsheetml/2006/main" count="253" uniqueCount="186">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</sst>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 wrapText="1"/>
    </xf>
    <xf numFmtId="43" fontId="0" fillId="0" borderId="14" xfId="1" applyFont="1" applyBorder="1"/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43" fontId="0" fillId="2" borderId="16" xfId="1" applyFont="1" applyFill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/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tabSelected="1" topLeftCell="A33" zoomScale="75" zoomScaleNormal="75" workbookViewId="0">
      <selection sqref="A1:G76"/>
    </sheetView>
  </sheetViews>
  <sheetFormatPr baseColWidth="10" defaultColWidth="11" defaultRowHeight="15" x14ac:dyDescent="0.25"/>
  <cols>
    <col min="1" max="1" width="87" bestFit="1" customWidth="1"/>
    <col min="2" max="2" width="22.28515625" style="93" bestFit="1" customWidth="1"/>
    <col min="3" max="3" width="20.5703125" style="93" bestFit="1" customWidth="1"/>
    <col min="4" max="4" width="22.28515625" style="93" bestFit="1" customWidth="1"/>
    <col min="5" max="5" width="21.85546875" style="93" bestFit="1" customWidth="1"/>
    <col min="6" max="6" width="22.28515625" style="93" bestFit="1" customWidth="1"/>
    <col min="7" max="7" width="21.28515625" style="93" bestFit="1" customWidth="1"/>
    <col min="8" max="8" width="11" customWidth="1"/>
  </cols>
  <sheetData>
    <row r="1" spans="1:7" ht="40.9" customHeight="1" x14ac:dyDescent="0.25">
      <c r="A1" s="58" t="s">
        <v>2</v>
      </c>
      <c r="B1" s="59"/>
      <c r="C1" s="59"/>
      <c r="D1" s="59"/>
      <c r="E1" s="59"/>
      <c r="F1" s="59"/>
      <c r="G1" s="60"/>
    </row>
    <row r="2" spans="1:7" x14ac:dyDescent="0.25">
      <c r="A2" s="35" t="s">
        <v>184</v>
      </c>
      <c r="B2" s="77"/>
      <c r="C2" s="77"/>
      <c r="D2" s="77"/>
      <c r="E2" s="77"/>
      <c r="F2" s="77"/>
      <c r="G2" s="78"/>
    </row>
    <row r="3" spans="1:7" x14ac:dyDescent="0.25">
      <c r="A3" s="36" t="s">
        <v>3</v>
      </c>
      <c r="B3" s="79"/>
      <c r="C3" s="79"/>
      <c r="D3" s="79"/>
      <c r="E3" s="79"/>
      <c r="F3" s="79"/>
      <c r="G3" s="80"/>
    </row>
    <row r="4" spans="1:7" x14ac:dyDescent="0.25">
      <c r="A4" s="36" t="s">
        <v>185</v>
      </c>
      <c r="B4" s="79"/>
      <c r="C4" s="79"/>
      <c r="D4" s="79"/>
      <c r="E4" s="79"/>
      <c r="F4" s="79"/>
      <c r="G4" s="80"/>
    </row>
    <row r="5" spans="1:7" x14ac:dyDescent="0.25">
      <c r="A5" s="39" t="s">
        <v>0</v>
      </c>
      <c r="B5" s="81"/>
      <c r="C5" s="81"/>
      <c r="D5" s="81"/>
      <c r="E5" s="81"/>
      <c r="F5" s="81"/>
      <c r="G5" s="82"/>
    </row>
    <row r="6" spans="1:7" x14ac:dyDescent="0.25">
      <c r="A6" s="61" t="s">
        <v>4</v>
      </c>
      <c r="B6" s="83" t="s">
        <v>5</v>
      </c>
      <c r="C6" s="83"/>
      <c r="D6" s="83"/>
      <c r="E6" s="83"/>
      <c r="F6" s="83"/>
      <c r="G6" s="83" t="s">
        <v>6</v>
      </c>
    </row>
    <row r="7" spans="1:7" ht="30" x14ac:dyDescent="0.25">
      <c r="A7" s="62"/>
      <c r="B7" s="84" t="s">
        <v>7</v>
      </c>
      <c r="C7" s="85" t="s">
        <v>8</v>
      </c>
      <c r="D7" s="84" t="s">
        <v>9</v>
      </c>
      <c r="E7" s="84" t="s">
        <v>1</v>
      </c>
      <c r="F7" s="84" t="s">
        <v>10</v>
      </c>
      <c r="G7" s="83"/>
    </row>
    <row r="8" spans="1:7" x14ac:dyDescent="0.25">
      <c r="A8" s="4" t="s">
        <v>11</v>
      </c>
      <c r="B8" s="86"/>
      <c r="C8" s="86"/>
      <c r="D8" s="86"/>
      <c r="E8" s="86"/>
      <c r="F8" s="86"/>
      <c r="G8" s="86"/>
    </row>
    <row r="9" spans="1:7" x14ac:dyDescent="0.25">
      <c r="A9" s="14" t="s">
        <v>12</v>
      </c>
      <c r="B9" s="87">
        <v>80900585.540000007</v>
      </c>
      <c r="C9" s="87">
        <v>15802016.23</v>
      </c>
      <c r="D9" s="88">
        <f>B9+C9</f>
        <v>96702601.770000011</v>
      </c>
      <c r="E9" s="87">
        <v>107750933.53</v>
      </c>
      <c r="F9" s="87">
        <v>107750933.53</v>
      </c>
      <c r="G9" s="89">
        <f>F9-B9</f>
        <v>26850347.989999995</v>
      </c>
    </row>
    <row r="10" spans="1:7" x14ac:dyDescent="0.25">
      <c r="A10" s="14" t="s">
        <v>13</v>
      </c>
      <c r="B10" s="87">
        <v>0</v>
      </c>
      <c r="C10" s="87">
        <v>0</v>
      </c>
      <c r="D10" s="88">
        <f t="shared" ref="D10:D15" si="0">B10+C10</f>
        <v>0</v>
      </c>
      <c r="E10" s="87">
        <v>0</v>
      </c>
      <c r="F10" s="87">
        <v>0</v>
      </c>
      <c r="G10" s="89">
        <f>F10-B10</f>
        <v>0</v>
      </c>
    </row>
    <row r="11" spans="1:7" x14ac:dyDescent="0.25">
      <c r="A11" s="14" t="s">
        <v>14</v>
      </c>
      <c r="B11" s="87">
        <v>393413.14</v>
      </c>
      <c r="C11" s="87">
        <v>-393413.14</v>
      </c>
      <c r="D11" s="88">
        <f t="shared" si="0"/>
        <v>0</v>
      </c>
      <c r="E11" s="87">
        <v>0</v>
      </c>
      <c r="F11" s="87">
        <v>0</v>
      </c>
      <c r="G11" s="89">
        <f t="shared" ref="G11:G15" si="1">F11-B11</f>
        <v>-393413.14</v>
      </c>
    </row>
    <row r="12" spans="1:7" x14ac:dyDescent="0.25">
      <c r="A12" s="14" t="s">
        <v>15</v>
      </c>
      <c r="B12" s="87">
        <v>20592405</v>
      </c>
      <c r="C12" s="87">
        <v>8189909.79</v>
      </c>
      <c r="D12" s="88">
        <f t="shared" si="0"/>
        <v>28782314.789999999</v>
      </c>
      <c r="E12" s="87">
        <v>26395423.75</v>
      </c>
      <c r="F12" s="87">
        <v>26395423.75</v>
      </c>
      <c r="G12" s="89">
        <f t="shared" si="1"/>
        <v>5803018.75</v>
      </c>
    </row>
    <row r="13" spans="1:7" x14ac:dyDescent="0.25">
      <c r="A13" s="14" t="s">
        <v>16</v>
      </c>
      <c r="B13" s="87">
        <v>1839755.82</v>
      </c>
      <c r="C13" s="87">
        <v>3695636.47</v>
      </c>
      <c r="D13" s="88">
        <f t="shared" si="0"/>
        <v>5535392.29</v>
      </c>
      <c r="E13" s="87">
        <v>6781692.3200000003</v>
      </c>
      <c r="F13" s="87">
        <v>6781692.3300000001</v>
      </c>
      <c r="G13" s="89">
        <f t="shared" si="1"/>
        <v>4941936.51</v>
      </c>
    </row>
    <row r="14" spans="1:7" x14ac:dyDescent="0.25">
      <c r="A14" s="14" t="s">
        <v>17</v>
      </c>
      <c r="B14" s="87">
        <v>1941543.59</v>
      </c>
      <c r="C14" s="87">
        <v>3298448.56</v>
      </c>
      <c r="D14" s="88">
        <f t="shared" si="0"/>
        <v>5239992.1500000004</v>
      </c>
      <c r="E14" s="87">
        <v>6708826.3899999997</v>
      </c>
      <c r="F14" s="87">
        <v>6708826.3899999997</v>
      </c>
      <c r="G14" s="89">
        <f t="shared" si="1"/>
        <v>4767282.8</v>
      </c>
    </row>
    <row r="15" spans="1:7" x14ac:dyDescent="0.25">
      <c r="A15" s="14" t="s">
        <v>18</v>
      </c>
      <c r="B15" s="87">
        <v>0</v>
      </c>
      <c r="C15" s="87">
        <v>0</v>
      </c>
      <c r="D15" s="88">
        <f t="shared" si="0"/>
        <v>0</v>
      </c>
      <c r="E15" s="87">
        <v>0</v>
      </c>
      <c r="F15" s="87">
        <v>0</v>
      </c>
      <c r="G15" s="89">
        <f t="shared" si="1"/>
        <v>0</v>
      </c>
    </row>
    <row r="16" spans="1:7" x14ac:dyDescent="0.25">
      <c r="A16" s="34" t="s">
        <v>19</v>
      </c>
      <c r="B16" s="88">
        <f t="shared" ref="B16:F16" si="2">SUM(B17:B27)</f>
        <v>146044670.40000001</v>
      </c>
      <c r="C16" s="88">
        <f t="shared" si="2"/>
        <v>25215803.210000001</v>
      </c>
      <c r="D16" s="88">
        <f t="shared" si="2"/>
        <v>171260473.61000001</v>
      </c>
      <c r="E16" s="88">
        <f t="shared" si="2"/>
        <v>190477724.10000002</v>
      </c>
      <c r="F16" s="88">
        <f t="shared" si="2"/>
        <v>190477724.10000002</v>
      </c>
      <c r="G16" s="89">
        <f t="shared" ref="G16" si="3">SUM(G17:G27)</f>
        <v>44433053.700000003</v>
      </c>
    </row>
    <row r="17" spans="1:7" x14ac:dyDescent="0.25">
      <c r="A17" s="31" t="s">
        <v>20</v>
      </c>
      <c r="B17" s="87">
        <v>90717997.420000002</v>
      </c>
      <c r="C17" s="87">
        <v>16268784.869999999</v>
      </c>
      <c r="D17" s="88">
        <f t="shared" ref="D17:D27" si="4">B17+C17</f>
        <v>106986782.29000001</v>
      </c>
      <c r="E17" s="87">
        <v>121798049.37</v>
      </c>
      <c r="F17" s="87">
        <v>121798049.37</v>
      </c>
      <c r="G17" s="89">
        <f>F17-B17</f>
        <v>31080051.950000003</v>
      </c>
    </row>
    <row r="18" spans="1:7" x14ac:dyDescent="0.25">
      <c r="A18" s="31" t="s">
        <v>21</v>
      </c>
      <c r="B18" s="87">
        <v>30699382.059999999</v>
      </c>
      <c r="C18" s="87">
        <v>8280341.1100000003</v>
      </c>
      <c r="D18" s="88">
        <f t="shared" si="4"/>
        <v>38979723.170000002</v>
      </c>
      <c r="E18" s="87">
        <v>44841209.939999998</v>
      </c>
      <c r="F18" s="87">
        <v>44841209.939999998</v>
      </c>
      <c r="G18" s="89">
        <f t="shared" ref="G18:G27" si="5">F18-B18</f>
        <v>14141827.879999999</v>
      </c>
    </row>
    <row r="19" spans="1:7" x14ac:dyDescent="0.25">
      <c r="A19" s="31" t="s">
        <v>22</v>
      </c>
      <c r="B19" s="87">
        <v>5924079.7999999998</v>
      </c>
      <c r="C19" s="87">
        <v>226191.55</v>
      </c>
      <c r="D19" s="88">
        <f t="shared" si="4"/>
        <v>6150271.3499999996</v>
      </c>
      <c r="E19" s="87">
        <v>6660107.8600000003</v>
      </c>
      <c r="F19" s="87">
        <v>6660107.8600000003</v>
      </c>
      <c r="G19" s="89">
        <f t="shared" si="5"/>
        <v>736028.06000000052</v>
      </c>
    </row>
    <row r="20" spans="1:7" x14ac:dyDescent="0.25">
      <c r="A20" s="31" t="s">
        <v>23</v>
      </c>
      <c r="B20" s="88">
        <v>0</v>
      </c>
      <c r="C20" s="88">
        <v>0</v>
      </c>
      <c r="D20" s="88">
        <f t="shared" si="4"/>
        <v>0</v>
      </c>
      <c r="E20" s="88">
        <v>0</v>
      </c>
      <c r="F20" s="88">
        <v>0</v>
      </c>
      <c r="G20" s="89">
        <f t="shared" si="5"/>
        <v>0</v>
      </c>
    </row>
    <row r="21" spans="1:7" x14ac:dyDescent="0.25">
      <c r="A21" s="31" t="s">
        <v>24</v>
      </c>
      <c r="B21" s="88">
        <v>0</v>
      </c>
      <c r="C21" s="88">
        <v>0</v>
      </c>
      <c r="D21" s="88">
        <f t="shared" si="4"/>
        <v>0</v>
      </c>
      <c r="E21" s="88">
        <v>0</v>
      </c>
      <c r="F21" s="88">
        <v>0</v>
      </c>
      <c r="G21" s="89">
        <f t="shared" si="5"/>
        <v>0</v>
      </c>
    </row>
    <row r="22" spans="1:7" x14ac:dyDescent="0.25">
      <c r="A22" s="31" t="s">
        <v>25</v>
      </c>
      <c r="B22" s="87">
        <v>3089889.15</v>
      </c>
      <c r="C22" s="87">
        <v>231769.88</v>
      </c>
      <c r="D22" s="88">
        <f t="shared" si="4"/>
        <v>3321659.03</v>
      </c>
      <c r="E22" s="87">
        <v>2887160.36</v>
      </c>
      <c r="F22" s="87">
        <v>2887160.36</v>
      </c>
      <c r="G22" s="89">
        <f t="shared" si="5"/>
        <v>-202728.79000000004</v>
      </c>
    </row>
    <row r="23" spans="1:7" x14ac:dyDescent="0.25">
      <c r="A23" s="31" t="s">
        <v>26</v>
      </c>
      <c r="B23" s="88">
        <v>0</v>
      </c>
      <c r="C23" s="88">
        <v>0</v>
      </c>
      <c r="D23" s="88">
        <f t="shared" si="4"/>
        <v>0</v>
      </c>
      <c r="E23" s="88">
        <v>0</v>
      </c>
      <c r="F23" s="88">
        <v>0</v>
      </c>
      <c r="G23" s="89">
        <f t="shared" si="5"/>
        <v>0</v>
      </c>
    </row>
    <row r="24" spans="1:7" x14ac:dyDescent="0.25">
      <c r="A24" s="31" t="s">
        <v>27</v>
      </c>
      <c r="B24" s="88">
        <v>0</v>
      </c>
      <c r="C24" s="88">
        <v>0</v>
      </c>
      <c r="D24" s="88">
        <f t="shared" si="4"/>
        <v>0</v>
      </c>
      <c r="E24" s="88">
        <v>0</v>
      </c>
      <c r="F24" s="88">
        <v>0</v>
      </c>
      <c r="G24" s="89">
        <f t="shared" si="5"/>
        <v>0</v>
      </c>
    </row>
    <row r="25" spans="1:7" x14ac:dyDescent="0.25">
      <c r="A25" s="31" t="s">
        <v>28</v>
      </c>
      <c r="B25" s="87">
        <v>3457078.71</v>
      </c>
      <c r="C25" s="87">
        <v>239149.23</v>
      </c>
      <c r="D25" s="88">
        <f t="shared" si="4"/>
        <v>3696227.94</v>
      </c>
      <c r="E25" s="87">
        <v>2766418.14</v>
      </c>
      <c r="F25" s="87">
        <v>2766418.14</v>
      </c>
      <c r="G25" s="89">
        <f t="shared" si="5"/>
        <v>-690660.56999999983</v>
      </c>
    </row>
    <row r="26" spans="1:7" x14ac:dyDescent="0.25">
      <c r="A26" s="31" t="s">
        <v>29</v>
      </c>
      <c r="B26" s="87">
        <v>12156243.26</v>
      </c>
      <c r="C26" s="87">
        <v>-254062.86</v>
      </c>
      <c r="D26" s="88">
        <f t="shared" si="4"/>
        <v>11902180.4</v>
      </c>
      <c r="E26" s="87">
        <v>11301149</v>
      </c>
      <c r="F26" s="87">
        <v>11301149</v>
      </c>
      <c r="G26" s="89">
        <f t="shared" si="5"/>
        <v>-855094.25999999978</v>
      </c>
    </row>
    <row r="27" spans="1:7" x14ac:dyDescent="0.25">
      <c r="A27" s="31" t="s">
        <v>30</v>
      </c>
      <c r="B27" s="87">
        <v>0</v>
      </c>
      <c r="C27" s="87">
        <v>223629.43</v>
      </c>
      <c r="D27" s="88">
        <f t="shared" si="4"/>
        <v>223629.43</v>
      </c>
      <c r="E27" s="87">
        <v>223629.43</v>
      </c>
      <c r="F27" s="87">
        <v>223629.43</v>
      </c>
      <c r="G27" s="89">
        <f t="shared" si="5"/>
        <v>223629.43</v>
      </c>
    </row>
    <row r="28" spans="1:7" x14ac:dyDescent="0.25">
      <c r="A28" s="14" t="s">
        <v>31</v>
      </c>
      <c r="B28" s="89">
        <f t="shared" ref="B28:G28" si="6">SUM(B29:B33)</f>
        <v>1775892.15</v>
      </c>
      <c r="C28" s="89">
        <f t="shared" si="6"/>
        <v>1351003.1400000001</v>
      </c>
      <c r="D28" s="89">
        <f t="shared" si="6"/>
        <v>3126895.29</v>
      </c>
      <c r="E28" s="89">
        <f t="shared" si="6"/>
        <v>3368048.0700000003</v>
      </c>
      <c r="F28" s="89">
        <f t="shared" si="6"/>
        <v>3368048.0599999996</v>
      </c>
      <c r="G28" s="89">
        <f t="shared" si="6"/>
        <v>1592155.9100000001</v>
      </c>
    </row>
    <row r="29" spans="1:7" x14ac:dyDescent="0.25">
      <c r="A29" s="31" t="s">
        <v>32</v>
      </c>
      <c r="B29" s="87">
        <v>109200</v>
      </c>
      <c r="C29" s="87">
        <v>70341.740000000005</v>
      </c>
      <c r="D29" s="88">
        <f t="shared" ref="D29:D33" si="7">B29+C29</f>
        <v>179541.74</v>
      </c>
      <c r="E29" s="87">
        <v>4891.6400000000003</v>
      </c>
      <c r="F29" s="87">
        <v>4891.6400000000003</v>
      </c>
      <c r="G29" s="89">
        <f>F29-B29</f>
        <v>-104308.36</v>
      </c>
    </row>
    <row r="30" spans="1:7" x14ac:dyDescent="0.25">
      <c r="A30" s="31" t="s">
        <v>33</v>
      </c>
      <c r="B30" s="87">
        <v>294607.63</v>
      </c>
      <c r="C30" s="87">
        <v>82381.679999999993</v>
      </c>
      <c r="D30" s="88">
        <f t="shared" si="7"/>
        <v>376989.31</v>
      </c>
      <c r="E30" s="87">
        <v>323706.46000000002</v>
      </c>
      <c r="F30" s="87">
        <v>323706.46000000002</v>
      </c>
      <c r="G30" s="89">
        <f t="shared" ref="G30:G34" si="8">F30-B30</f>
        <v>29098.830000000016</v>
      </c>
    </row>
    <row r="31" spans="1:7" x14ac:dyDescent="0.25">
      <c r="A31" s="31" t="s">
        <v>34</v>
      </c>
      <c r="B31" s="87">
        <v>1167760.3999999999</v>
      </c>
      <c r="C31" s="87">
        <v>701630.14</v>
      </c>
      <c r="D31" s="88">
        <f t="shared" si="7"/>
        <v>1869390.54</v>
      </c>
      <c r="E31" s="87">
        <v>2031482.23</v>
      </c>
      <c r="F31" s="87">
        <v>2031482.22</v>
      </c>
      <c r="G31" s="89">
        <f t="shared" si="8"/>
        <v>863721.82000000007</v>
      </c>
    </row>
    <row r="32" spans="1:7" x14ac:dyDescent="0.25">
      <c r="A32" s="31" t="s">
        <v>35</v>
      </c>
      <c r="B32" s="88">
        <v>0</v>
      </c>
      <c r="C32" s="88">
        <v>0</v>
      </c>
      <c r="D32" s="88">
        <f t="shared" si="7"/>
        <v>0</v>
      </c>
      <c r="E32" s="88">
        <v>0</v>
      </c>
      <c r="F32" s="88">
        <v>0</v>
      </c>
      <c r="G32" s="89">
        <f t="shared" si="8"/>
        <v>0</v>
      </c>
    </row>
    <row r="33" spans="1:7" ht="14.45" customHeight="1" x14ac:dyDescent="0.25">
      <c r="A33" s="31" t="s">
        <v>36</v>
      </c>
      <c r="B33" s="87">
        <v>204324.12</v>
      </c>
      <c r="C33" s="87">
        <v>496649.58</v>
      </c>
      <c r="D33" s="88">
        <f t="shared" si="7"/>
        <v>700973.7</v>
      </c>
      <c r="E33" s="87">
        <v>1007967.74</v>
      </c>
      <c r="F33" s="87">
        <v>1007967.74</v>
      </c>
      <c r="G33" s="89">
        <f t="shared" si="8"/>
        <v>803643.62</v>
      </c>
    </row>
    <row r="34" spans="1:7" ht="14.45" customHeight="1" x14ac:dyDescent="0.25">
      <c r="A34" s="14" t="s">
        <v>37</v>
      </c>
      <c r="B34" s="87">
        <v>0</v>
      </c>
      <c r="C34" s="87">
        <v>165175083.34</v>
      </c>
      <c r="D34" s="88">
        <f>B34+C34</f>
        <v>165175083.34</v>
      </c>
      <c r="E34" s="87">
        <v>264839204.59</v>
      </c>
      <c r="F34" s="87">
        <v>264839204.59</v>
      </c>
      <c r="G34" s="89">
        <f t="shared" si="8"/>
        <v>264839204.59</v>
      </c>
    </row>
    <row r="35" spans="1:7" ht="14.45" customHeight="1" x14ac:dyDescent="0.25">
      <c r="A35" s="14" t="s">
        <v>38</v>
      </c>
      <c r="B35" s="89">
        <f t="shared" ref="B35:G35" si="9">B36</f>
        <v>0</v>
      </c>
      <c r="C35" s="89">
        <f t="shared" si="9"/>
        <v>0</v>
      </c>
      <c r="D35" s="89">
        <f t="shared" si="9"/>
        <v>0</v>
      </c>
      <c r="E35" s="89">
        <f t="shared" si="9"/>
        <v>0</v>
      </c>
      <c r="F35" s="89">
        <f t="shared" si="9"/>
        <v>0</v>
      </c>
      <c r="G35" s="89">
        <f t="shared" si="9"/>
        <v>0</v>
      </c>
    </row>
    <row r="36" spans="1:7" ht="14.45" customHeight="1" x14ac:dyDescent="0.25">
      <c r="A36" s="31" t="s">
        <v>39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9">
        <f>F36-B36</f>
        <v>0</v>
      </c>
    </row>
    <row r="37" spans="1:7" ht="14.45" customHeight="1" x14ac:dyDescent="0.25">
      <c r="A37" s="14" t="s">
        <v>40</v>
      </c>
      <c r="B37" s="89">
        <f t="shared" ref="B37:G37" si="10">B38+B39</f>
        <v>0</v>
      </c>
      <c r="C37" s="89">
        <f t="shared" si="10"/>
        <v>0</v>
      </c>
      <c r="D37" s="89">
        <f t="shared" si="10"/>
        <v>0</v>
      </c>
      <c r="E37" s="89">
        <f t="shared" si="10"/>
        <v>0</v>
      </c>
      <c r="F37" s="89">
        <f t="shared" si="10"/>
        <v>0</v>
      </c>
      <c r="G37" s="89">
        <f t="shared" si="10"/>
        <v>0</v>
      </c>
    </row>
    <row r="38" spans="1:7" x14ac:dyDescent="0.25">
      <c r="A38" s="31" t="s">
        <v>41</v>
      </c>
      <c r="B38" s="89">
        <v>0</v>
      </c>
      <c r="C38" s="89">
        <v>0</v>
      </c>
      <c r="D38" s="89">
        <v>0</v>
      </c>
      <c r="E38" s="89">
        <v>0</v>
      </c>
      <c r="F38" s="89">
        <v>0</v>
      </c>
      <c r="G38" s="89">
        <f>F38-B38</f>
        <v>0</v>
      </c>
    </row>
    <row r="39" spans="1:7" x14ac:dyDescent="0.25">
      <c r="A39" s="31" t="s">
        <v>42</v>
      </c>
      <c r="B39" s="89">
        <v>0</v>
      </c>
      <c r="C39" s="89">
        <v>0</v>
      </c>
      <c r="D39" s="89">
        <v>0</v>
      </c>
      <c r="E39" s="89">
        <v>0</v>
      </c>
      <c r="F39" s="89">
        <v>0</v>
      </c>
      <c r="G39" s="89">
        <f>F39-B39</f>
        <v>0</v>
      </c>
    </row>
    <row r="40" spans="1:7" x14ac:dyDescent="0.25">
      <c r="A40" s="10"/>
      <c r="B40" s="89"/>
      <c r="C40" s="89"/>
      <c r="D40" s="89"/>
      <c r="E40" s="89"/>
      <c r="F40" s="89"/>
      <c r="G40" s="89"/>
    </row>
    <row r="41" spans="1:7" x14ac:dyDescent="0.25">
      <c r="A41" s="1" t="s">
        <v>43</v>
      </c>
      <c r="B41" s="9">
        <f>SUM(B9,B10,B11,B12,B13,B14,B15,B16,B28,B34,B35,B37)</f>
        <v>253488265.64000002</v>
      </c>
      <c r="C41" s="9">
        <f t="shared" ref="C41:G41" si="11">SUM(C9,C10,C11,C12,C13,C14,C15,C16,C28,C34,C35,C37)</f>
        <v>222334487.59999999</v>
      </c>
      <c r="D41" s="9">
        <f t="shared" si="11"/>
        <v>475822753.24000001</v>
      </c>
      <c r="E41" s="9">
        <f t="shared" si="11"/>
        <v>606321852.75</v>
      </c>
      <c r="F41" s="9">
        <f t="shared" si="11"/>
        <v>606321852.75</v>
      </c>
      <c r="G41" s="9">
        <f t="shared" si="11"/>
        <v>352833587.11000001</v>
      </c>
    </row>
    <row r="42" spans="1:7" x14ac:dyDescent="0.25">
      <c r="A42" s="1" t="s">
        <v>44</v>
      </c>
      <c r="B42" s="90"/>
      <c r="C42" s="90"/>
      <c r="D42" s="90"/>
      <c r="E42" s="90"/>
      <c r="F42" s="90"/>
      <c r="G42" s="9">
        <f>IF(G41&gt;0,G41,0)</f>
        <v>352833587.11000001</v>
      </c>
    </row>
    <row r="43" spans="1:7" x14ac:dyDescent="0.25">
      <c r="A43" s="10"/>
      <c r="B43" s="91"/>
      <c r="C43" s="91"/>
      <c r="D43" s="91"/>
      <c r="E43" s="91"/>
      <c r="F43" s="91"/>
      <c r="G43" s="91"/>
    </row>
    <row r="44" spans="1:7" x14ac:dyDescent="0.25">
      <c r="A44" s="1" t="s">
        <v>45</v>
      </c>
      <c r="B44" s="91"/>
      <c r="C44" s="91"/>
      <c r="D44" s="91"/>
      <c r="E44" s="91"/>
      <c r="F44" s="91"/>
      <c r="G44" s="91"/>
    </row>
    <row r="45" spans="1:7" x14ac:dyDescent="0.25">
      <c r="A45" s="14" t="s">
        <v>46</v>
      </c>
      <c r="B45" s="89">
        <f t="shared" ref="B45:G45" si="12">SUM(B46:B53)</f>
        <v>126635648.2</v>
      </c>
      <c r="C45" s="89">
        <f t="shared" si="12"/>
        <v>21441491.940000001</v>
      </c>
      <c r="D45" s="89">
        <f t="shared" si="12"/>
        <v>148077140.13999999</v>
      </c>
      <c r="E45" s="89">
        <f t="shared" si="12"/>
        <v>147610380.69</v>
      </c>
      <c r="F45" s="89">
        <f t="shared" si="12"/>
        <v>147610380.69</v>
      </c>
      <c r="G45" s="89">
        <f t="shared" si="12"/>
        <v>20974732.489999995</v>
      </c>
    </row>
    <row r="46" spans="1:7" x14ac:dyDescent="0.25">
      <c r="A46" s="32" t="s">
        <v>47</v>
      </c>
      <c r="B46" s="88">
        <v>0</v>
      </c>
      <c r="C46" s="88">
        <v>0</v>
      </c>
      <c r="D46" s="88">
        <f>B46+C46</f>
        <v>0</v>
      </c>
      <c r="E46" s="88">
        <v>0</v>
      </c>
      <c r="F46" s="88">
        <v>0</v>
      </c>
      <c r="G46" s="89">
        <f>F46-B46</f>
        <v>0</v>
      </c>
    </row>
    <row r="47" spans="1:7" x14ac:dyDescent="0.25">
      <c r="A47" s="32" t="s">
        <v>48</v>
      </c>
      <c r="B47" s="88">
        <v>0</v>
      </c>
      <c r="C47" s="88">
        <v>0</v>
      </c>
      <c r="D47" s="88">
        <f t="shared" ref="D47:D49" si="13">B47+C47</f>
        <v>0</v>
      </c>
      <c r="E47" s="88">
        <v>0</v>
      </c>
      <c r="F47" s="88">
        <v>0</v>
      </c>
      <c r="G47" s="89">
        <f t="shared" ref="G47:G52" si="14">F47-B47</f>
        <v>0</v>
      </c>
    </row>
    <row r="48" spans="1:7" x14ac:dyDescent="0.25">
      <c r="A48" s="32" t="s">
        <v>49</v>
      </c>
      <c r="B48" s="87">
        <v>35142576.920000002</v>
      </c>
      <c r="C48" s="87">
        <v>5171512.6399999997</v>
      </c>
      <c r="D48" s="88">
        <f t="shared" si="13"/>
        <v>40314089.560000002</v>
      </c>
      <c r="E48" s="87">
        <v>39793581.75</v>
      </c>
      <c r="F48" s="87">
        <v>39793581.75</v>
      </c>
      <c r="G48" s="89">
        <f t="shared" si="14"/>
        <v>4651004.8299999982</v>
      </c>
    </row>
    <row r="49" spans="1:7" ht="30" x14ac:dyDescent="0.25">
      <c r="A49" s="32" t="s">
        <v>50</v>
      </c>
      <c r="B49" s="87">
        <v>91493071.280000001</v>
      </c>
      <c r="C49" s="87">
        <v>16269979.300000001</v>
      </c>
      <c r="D49" s="88">
        <f t="shared" si="13"/>
        <v>107763050.58</v>
      </c>
      <c r="E49" s="87">
        <v>107816798.94</v>
      </c>
      <c r="F49" s="87">
        <v>107816798.94</v>
      </c>
      <c r="G49" s="89">
        <f t="shared" si="14"/>
        <v>16323727.659999996</v>
      </c>
    </row>
    <row r="50" spans="1:7" x14ac:dyDescent="0.25">
      <c r="A50" s="32" t="s">
        <v>51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f t="shared" si="14"/>
        <v>0</v>
      </c>
    </row>
    <row r="51" spans="1:7" x14ac:dyDescent="0.25">
      <c r="A51" s="32" t="s">
        <v>52</v>
      </c>
      <c r="B51" s="89">
        <v>0</v>
      </c>
      <c r="C51" s="89">
        <v>0</v>
      </c>
      <c r="D51" s="89">
        <v>0</v>
      </c>
      <c r="E51" s="89">
        <v>0</v>
      </c>
      <c r="F51" s="89">
        <v>0</v>
      </c>
      <c r="G51" s="89">
        <f t="shared" si="14"/>
        <v>0</v>
      </c>
    </row>
    <row r="52" spans="1:7" ht="30" x14ac:dyDescent="0.25">
      <c r="A52" s="33" t="s">
        <v>53</v>
      </c>
      <c r="B52" s="89">
        <v>0</v>
      </c>
      <c r="C52" s="89">
        <v>0</v>
      </c>
      <c r="D52" s="89">
        <v>0</v>
      </c>
      <c r="E52" s="89">
        <v>0</v>
      </c>
      <c r="F52" s="89">
        <v>0</v>
      </c>
      <c r="G52" s="89">
        <f t="shared" si="14"/>
        <v>0</v>
      </c>
    </row>
    <row r="53" spans="1:7" x14ac:dyDescent="0.25">
      <c r="A53" s="31" t="s">
        <v>54</v>
      </c>
      <c r="B53" s="89">
        <v>0</v>
      </c>
      <c r="C53" s="89">
        <v>0</v>
      </c>
      <c r="D53" s="89">
        <v>0</v>
      </c>
      <c r="E53" s="89">
        <v>0</v>
      </c>
      <c r="F53" s="89">
        <v>0</v>
      </c>
      <c r="G53" s="89">
        <f>F53-B53</f>
        <v>0</v>
      </c>
    </row>
    <row r="54" spans="1:7" x14ac:dyDescent="0.25">
      <c r="A54" s="14" t="s">
        <v>55</v>
      </c>
      <c r="B54" s="89">
        <f t="shared" ref="B54:G54" si="15">SUM(B55:B58)</f>
        <v>0</v>
      </c>
      <c r="C54" s="89">
        <f t="shared" si="15"/>
        <v>0</v>
      </c>
      <c r="D54" s="89">
        <f t="shared" si="15"/>
        <v>0</v>
      </c>
      <c r="E54" s="89">
        <f t="shared" si="15"/>
        <v>0</v>
      </c>
      <c r="F54" s="89">
        <f t="shared" si="15"/>
        <v>0</v>
      </c>
      <c r="G54" s="89">
        <f t="shared" si="15"/>
        <v>0</v>
      </c>
    </row>
    <row r="55" spans="1:7" x14ac:dyDescent="0.25">
      <c r="A55" s="33" t="s">
        <v>56</v>
      </c>
      <c r="B55" s="89">
        <v>0</v>
      </c>
      <c r="C55" s="89">
        <v>0</v>
      </c>
      <c r="D55" s="89">
        <v>0</v>
      </c>
      <c r="E55" s="89">
        <v>0</v>
      </c>
      <c r="F55" s="89">
        <v>0</v>
      </c>
      <c r="G55" s="89">
        <f>F55-B55</f>
        <v>0</v>
      </c>
    </row>
    <row r="56" spans="1:7" x14ac:dyDescent="0.25">
      <c r="A56" s="32" t="s">
        <v>57</v>
      </c>
      <c r="B56" s="89">
        <v>0</v>
      </c>
      <c r="C56" s="89">
        <v>0</v>
      </c>
      <c r="D56" s="89">
        <v>0</v>
      </c>
      <c r="E56" s="89">
        <v>0</v>
      </c>
      <c r="F56" s="89">
        <v>0</v>
      </c>
      <c r="G56" s="89">
        <f t="shared" ref="G56:G58" si="16">F56-B56</f>
        <v>0</v>
      </c>
    </row>
    <row r="57" spans="1:7" x14ac:dyDescent="0.25">
      <c r="A57" s="32" t="s">
        <v>58</v>
      </c>
      <c r="B57" s="89">
        <v>0</v>
      </c>
      <c r="C57" s="89">
        <v>0</v>
      </c>
      <c r="D57" s="89">
        <v>0</v>
      </c>
      <c r="E57" s="89">
        <v>0</v>
      </c>
      <c r="F57" s="89">
        <v>0</v>
      </c>
      <c r="G57" s="89">
        <f t="shared" si="16"/>
        <v>0</v>
      </c>
    </row>
    <row r="58" spans="1:7" x14ac:dyDescent="0.25">
      <c r="A58" s="33" t="s">
        <v>59</v>
      </c>
      <c r="B58" s="89">
        <v>0</v>
      </c>
      <c r="C58" s="89">
        <v>0</v>
      </c>
      <c r="D58" s="89">
        <v>0</v>
      </c>
      <c r="E58" s="89">
        <v>0</v>
      </c>
      <c r="F58" s="89">
        <v>0</v>
      </c>
      <c r="G58" s="89">
        <f t="shared" si="16"/>
        <v>0</v>
      </c>
    </row>
    <row r="59" spans="1:7" x14ac:dyDescent="0.25">
      <c r="A59" s="14" t="s">
        <v>60</v>
      </c>
      <c r="B59" s="89">
        <f t="shared" ref="B59:G59" si="17">SUM(B60:B61)</f>
        <v>0</v>
      </c>
      <c r="C59" s="89">
        <f t="shared" si="17"/>
        <v>0</v>
      </c>
      <c r="D59" s="89">
        <f t="shared" si="17"/>
        <v>0</v>
      </c>
      <c r="E59" s="89">
        <f t="shared" si="17"/>
        <v>0</v>
      </c>
      <c r="F59" s="89">
        <f t="shared" si="17"/>
        <v>0</v>
      </c>
      <c r="G59" s="89">
        <f t="shared" si="17"/>
        <v>0</v>
      </c>
    </row>
    <row r="60" spans="1:7" x14ac:dyDescent="0.25">
      <c r="A60" s="32" t="s">
        <v>61</v>
      </c>
      <c r="B60" s="89">
        <v>0</v>
      </c>
      <c r="C60" s="89">
        <v>0</v>
      </c>
      <c r="D60" s="89">
        <v>0</v>
      </c>
      <c r="E60" s="89">
        <v>0</v>
      </c>
      <c r="F60" s="89">
        <v>0</v>
      </c>
      <c r="G60" s="89">
        <f>F60-B60</f>
        <v>0</v>
      </c>
    </row>
    <row r="61" spans="1:7" x14ac:dyDescent="0.25">
      <c r="A61" s="32" t="s">
        <v>62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f t="shared" ref="G61:G63" si="18">F61-B61</f>
        <v>0</v>
      </c>
    </row>
    <row r="62" spans="1:7" x14ac:dyDescent="0.25">
      <c r="A62" s="14" t="s">
        <v>63</v>
      </c>
      <c r="B62" s="89">
        <v>0</v>
      </c>
      <c r="C62" s="89">
        <v>0</v>
      </c>
      <c r="D62" s="89">
        <v>0</v>
      </c>
      <c r="E62" s="89">
        <v>0</v>
      </c>
      <c r="F62" s="89">
        <v>0</v>
      </c>
      <c r="G62" s="89">
        <f t="shared" si="18"/>
        <v>0</v>
      </c>
    </row>
    <row r="63" spans="1:7" x14ac:dyDescent="0.25">
      <c r="A63" s="14" t="s">
        <v>64</v>
      </c>
      <c r="B63" s="89">
        <v>0</v>
      </c>
      <c r="C63" s="89">
        <v>0</v>
      </c>
      <c r="D63" s="89">
        <v>0</v>
      </c>
      <c r="E63" s="89">
        <v>0</v>
      </c>
      <c r="F63" s="89">
        <v>0</v>
      </c>
      <c r="G63" s="89">
        <f t="shared" si="18"/>
        <v>0</v>
      </c>
    </row>
    <row r="64" spans="1:7" x14ac:dyDescent="0.25">
      <c r="A64" s="10"/>
      <c r="B64" s="91"/>
      <c r="C64" s="91"/>
      <c r="D64" s="91"/>
      <c r="E64" s="91"/>
      <c r="F64" s="91"/>
      <c r="G64" s="91"/>
    </row>
    <row r="65" spans="1:7" x14ac:dyDescent="0.25">
      <c r="A65" s="1" t="s">
        <v>65</v>
      </c>
      <c r="B65" s="9">
        <f t="shared" ref="B65:G65" si="19">B45+B54+B59+B62+B63</f>
        <v>126635648.2</v>
      </c>
      <c r="C65" s="9">
        <f t="shared" si="19"/>
        <v>21441491.940000001</v>
      </c>
      <c r="D65" s="9">
        <f t="shared" si="19"/>
        <v>148077140.13999999</v>
      </c>
      <c r="E65" s="9">
        <f t="shared" si="19"/>
        <v>147610380.69</v>
      </c>
      <c r="F65" s="9">
        <f t="shared" si="19"/>
        <v>147610380.69</v>
      </c>
      <c r="G65" s="9">
        <f t="shared" si="19"/>
        <v>20974732.489999995</v>
      </c>
    </row>
    <row r="66" spans="1:7" x14ac:dyDescent="0.25">
      <c r="A66" s="10"/>
      <c r="B66" s="91"/>
      <c r="C66" s="91"/>
      <c r="D66" s="91"/>
      <c r="E66" s="91"/>
      <c r="F66" s="91"/>
      <c r="G66" s="91"/>
    </row>
    <row r="67" spans="1:7" x14ac:dyDescent="0.25">
      <c r="A67" s="1" t="s">
        <v>66</v>
      </c>
      <c r="B67" s="9">
        <f t="shared" ref="B67:G67" si="20">B68</f>
        <v>0</v>
      </c>
      <c r="C67" s="9">
        <f t="shared" si="20"/>
        <v>0</v>
      </c>
      <c r="D67" s="9">
        <f t="shared" si="20"/>
        <v>0</v>
      </c>
      <c r="E67" s="9">
        <f t="shared" si="20"/>
        <v>0</v>
      </c>
      <c r="F67" s="9">
        <f t="shared" si="20"/>
        <v>0</v>
      </c>
      <c r="G67" s="9">
        <f t="shared" si="20"/>
        <v>0</v>
      </c>
    </row>
    <row r="68" spans="1:7" x14ac:dyDescent="0.25">
      <c r="A68" s="14" t="s">
        <v>67</v>
      </c>
      <c r="B68" s="89">
        <v>0</v>
      </c>
      <c r="C68" s="89">
        <v>0</v>
      </c>
      <c r="D68" s="89">
        <v>0</v>
      </c>
      <c r="E68" s="89">
        <v>0</v>
      </c>
      <c r="F68" s="89">
        <v>0</v>
      </c>
      <c r="G68" s="89">
        <f>F68-B68</f>
        <v>0</v>
      </c>
    </row>
    <row r="69" spans="1:7" x14ac:dyDescent="0.25">
      <c r="A69" s="10"/>
      <c r="B69" s="91"/>
      <c r="C69" s="91"/>
      <c r="D69" s="91"/>
      <c r="E69" s="91"/>
      <c r="F69" s="91"/>
      <c r="G69" s="91"/>
    </row>
    <row r="70" spans="1:7" x14ac:dyDescent="0.25">
      <c r="A70" s="1" t="s">
        <v>68</v>
      </c>
      <c r="B70" s="9">
        <f t="shared" ref="B70:G70" si="21">B41+B65+B67</f>
        <v>380123913.84000003</v>
      </c>
      <c r="C70" s="9">
        <f t="shared" si="21"/>
        <v>243775979.53999999</v>
      </c>
      <c r="D70" s="9">
        <f t="shared" si="21"/>
        <v>623899893.38</v>
      </c>
      <c r="E70" s="9">
        <f t="shared" si="21"/>
        <v>753932233.44000006</v>
      </c>
      <c r="F70" s="9">
        <f t="shared" si="21"/>
        <v>753932233.44000006</v>
      </c>
      <c r="G70" s="9">
        <f t="shared" si="21"/>
        <v>373808319.60000002</v>
      </c>
    </row>
    <row r="71" spans="1:7" x14ac:dyDescent="0.25">
      <c r="A71" s="10"/>
      <c r="B71" s="91"/>
      <c r="C71" s="91"/>
      <c r="D71" s="91"/>
      <c r="E71" s="91"/>
      <c r="F71" s="91"/>
      <c r="G71" s="91"/>
    </row>
    <row r="72" spans="1:7" x14ac:dyDescent="0.25">
      <c r="A72" s="1" t="s">
        <v>69</v>
      </c>
      <c r="B72" s="91"/>
      <c r="C72" s="91"/>
      <c r="D72" s="91"/>
      <c r="E72" s="91"/>
      <c r="F72" s="91"/>
      <c r="G72" s="91"/>
    </row>
    <row r="73" spans="1:7" ht="30" x14ac:dyDescent="0.25">
      <c r="A73" s="23" t="s">
        <v>70</v>
      </c>
      <c r="B73" s="89">
        <v>0</v>
      </c>
      <c r="C73" s="89">
        <v>0</v>
      </c>
      <c r="D73" s="89">
        <v>0</v>
      </c>
      <c r="E73" s="89">
        <v>0</v>
      </c>
      <c r="F73" s="89">
        <v>0</v>
      </c>
      <c r="G73" s="89">
        <f>F73-B73</f>
        <v>0</v>
      </c>
    </row>
    <row r="74" spans="1:7" ht="30" x14ac:dyDescent="0.25">
      <c r="A74" s="23" t="s">
        <v>71</v>
      </c>
      <c r="B74" s="89">
        <v>0</v>
      </c>
      <c r="C74" s="89">
        <v>0</v>
      </c>
      <c r="D74" s="89">
        <v>0</v>
      </c>
      <c r="E74" s="89">
        <v>0</v>
      </c>
      <c r="F74" s="89">
        <v>0</v>
      </c>
      <c r="G74" s="89">
        <f>F74-B74</f>
        <v>0</v>
      </c>
    </row>
    <row r="75" spans="1:7" x14ac:dyDescent="0.25">
      <c r="A75" s="3" t="s">
        <v>72</v>
      </c>
      <c r="B75" s="9">
        <f t="shared" ref="B75:G75" si="22">B73+B74</f>
        <v>0</v>
      </c>
      <c r="C75" s="9">
        <f t="shared" si="22"/>
        <v>0</v>
      </c>
      <c r="D75" s="9">
        <f t="shared" si="22"/>
        <v>0</v>
      </c>
      <c r="E75" s="9">
        <f t="shared" si="22"/>
        <v>0</v>
      </c>
      <c r="F75" s="9">
        <f t="shared" si="22"/>
        <v>0</v>
      </c>
      <c r="G75" s="9">
        <f t="shared" si="22"/>
        <v>0</v>
      </c>
    </row>
    <row r="76" spans="1:7" x14ac:dyDescent="0.25">
      <c r="A76" s="12"/>
      <c r="B76" s="92"/>
      <c r="C76" s="92"/>
      <c r="D76" s="92"/>
      <c r="E76" s="92"/>
      <c r="F76" s="92"/>
      <c r="G76" s="9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9685039370078741" right="0.19685039370078741" top="0.39370078740157483" bottom="0.19685039370078741" header="0.31496062992125984" footer="0.31496062992125984"/>
  <pageSetup paperSize="119" scale="46" fitToHeight="0" orientation="portrait" horizontalDpi="1200" verticalDpi="1200" r:id="rId1"/>
  <ignoredErrors>
    <ignoredError sqref="B35:F40 B60:F75 G9:G15 G60:G76 G55:G58 G38:G53 B42:F45 C41:F41 B50:F58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66" t="s">
        <v>73</v>
      </c>
      <c r="B1" s="66"/>
      <c r="C1" s="66"/>
      <c r="D1" s="66"/>
      <c r="E1" s="66"/>
      <c r="F1" s="66"/>
      <c r="G1" s="66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50" t="s">
        <v>74</v>
      </c>
      <c r="B3" s="51"/>
      <c r="C3" s="51"/>
      <c r="D3" s="51"/>
      <c r="E3" s="51"/>
      <c r="F3" s="51"/>
      <c r="G3" s="52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50" t="s">
        <v>75</v>
      </c>
      <c r="B5" s="51"/>
      <c r="C5" s="51"/>
      <c r="D5" s="51"/>
      <c r="E5" s="51"/>
      <c r="F5" s="51"/>
      <c r="G5" s="52"/>
    </row>
    <row r="6" spans="1:7" x14ac:dyDescent="0.25">
      <c r="A6" s="64" t="s">
        <v>76</v>
      </c>
      <c r="B6" s="6">
        <v>2022</v>
      </c>
      <c r="C6" s="64">
        <f>+B6+1</f>
        <v>2023</v>
      </c>
      <c r="D6" s="64">
        <f>+C6+1</f>
        <v>2024</v>
      </c>
      <c r="E6" s="64">
        <f>+D6+1</f>
        <v>2025</v>
      </c>
      <c r="F6" s="64">
        <f>+E6+1</f>
        <v>2026</v>
      </c>
      <c r="G6" s="64">
        <f>+F6+1</f>
        <v>2027</v>
      </c>
    </row>
    <row r="7" spans="1:7" ht="83.25" customHeight="1" x14ac:dyDescent="0.25">
      <c r="A7" s="65"/>
      <c r="B7" s="26" t="s">
        <v>77</v>
      </c>
      <c r="C7" s="65"/>
      <c r="D7" s="65"/>
      <c r="E7" s="65"/>
      <c r="F7" s="65"/>
      <c r="G7" s="65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67" t="s">
        <v>92</v>
      </c>
      <c r="B1" s="67"/>
      <c r="C1" s="67"/>
      <c r="D1" s="67"/>
      <c r="E1" s="67"/>
      <c r="F1" s="67"/>
      <c r="G1" s="67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93</v>
      </c>
      <c r="B3" s="37"/>
      <c r="C3" s="37"/>
      <c r="D3" s="37"/>
      <c r="E3" s="37"/>
      <c r="F3" s="37"/>
      <c r="G3" s="38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36" t="s">
        <v>75</v>
      </c>
      <c r="B5" s="37"/>
      <c r="C5" s="37"/>
      <c r="D5" s="37"/>
      <c r="E5" s="37"/>
      <c r="F5" s="37"/>
      <c r="G5" s="38"/>
    </row>
    <row r="6" spans="1:7" x14ac:dyDescent="0.25">
      <c r="A6" s="68" t="s">
        <v>94</v>
      </c>
      <c r="B6" s="6">
        <v>2022</v>
      </c>
      <c r="C6" s="64">
        <f>+B6+1</f>
        <v>2023</v>
      </c>
      <c r="D6" s="64">
        <f>+C6+1</f>
        <v>2024</v>
      </c>
      <c r="E6" s="64">
        <f>+D6+1</f>
        <v>2025</v>
      </c>
      <c r="F6" s="64">
        <f>+E6+1</f>
        <v>2026</v>
      </c>
      <c r="G6" s="64">
        <f>+F6+1</f>
        <v>2027</v>
      </c>
    </row>
    <row r="7" spans="1:7" ht="57.75" customHeight="1" x14ac:dyDescent="0.25">
      <c r="A7" s="69"/>
      <c r="B7" s="7" t="s">
        <v>77</v>
      </c>
      <c r="C7" s="65"/>
      <c r="D7" s="65"/>
      <c r="E7" s="65"/>
      <c r="F7" s="65"/>
      <c r="G7" s="65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67" t="s">
        <v>108</v>
      </c>
      <c r="B1" s="67"/>
      <c r="C1" s="67"/>
      <c r="D1" s="67"/>
      <c r="E1" s="67"/>
      <c r="F1" s="67"/>
      <c r="G1" s="67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109</v>
      </c>
      <c r="B3" s="37"/>
      <c r="C3" s="37"/>
      <c r="D3" s="37"/>
      <c r="E3" s="37"/>
      <c r="F3" s="37"/>
      <c r="G3" s="38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71" t="s">
        <v>76</v>
      </c>
      <c r="B5" s="72">
        <v>2017</v>
      </c>
      <c r="C5" s="72">
        <f>+B5+1</f>
        <v>2018</v>
      </c>
      <c r="D5" s="72">
        <f>+C5+1</f>
        <v>2019</v>
      </c>
      <c r="E5" s="72">
        <f>+D5+1</f>
        <v>2020</v>
      </c>
      <c r="F5" s="72">
        <f>+E5+1</f>
        <v>2021</v>
      </c>
      <c r="G5" s="6">
        <f>+F5+1</f>
        <v>2022</v>
      </c>
    </row>
    <row r="6" spans="1:7" ht="32.25" x14ac:dyDescent="0.25">
      <c r="A6" s="63"/>
      <c r="B6" s="73"/>
      <c r="C6" s="73"/>
      <c r="D6" s="73"/>
      <c r="E6" s="73"/>
      <c r="F6" s="73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0" t="s">
        <v>131</v>
      </c>
      <c r="B39" s="70"/>
      <c r="C39" s="70"/>
      <c r="D39" s="70"/>
      <c r="E39" s="70"/>
      <c r="F39" s="70"/>
      <c r="G39" s="70"/>
    </row>
    <row r="40" spans="1:7" x14ac:dyDescent="0.25">
      <c r="A40" s="70" t="s">
        <v>132</v>
      </c>
      <c r="B40" s="70"/>
      <c r="C40" s="70"/>
      <c r="D40" s="70"/>
      <c r="E40" s="70"/>
      <c r="F40" s="70"/>
      <c r="G40" s="7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67" t="s">
        <v>133</v>
      </c>
      <c r="B1" s="67"/>
      <c r="C1" s="67"/>
      <c r="D1" s="67"/>
      <c r="E1" s="67"/>
      <c r="F1" s="67"/>
      <c r="G1" s="67"/>
    </row>
    <row r="2" spans="1:7" x14ac:dyDescent="0.25">
      <c r="A2" s="47" t="e">
        <f>#REF!</f>
        <v>#REF!</v>
      </c>
      <c r="B2" s="48"/>
      <c r="C2" s="48"/>
      <c r="D2" s="48"/>
      <c r="E2" s="48"/>
      <c r="F2" s="48"/>
      <c r="G2" s="49"/>
    </row>
    <row r="3" spans="1:7" x14ac:dyDescent="0.25">
      <c r="A3" s="36" t="s">
        <v>134</v>
      </c>
      <c r="B3" s="37"/>
      <c r="C3" s="37"/>
      <c r="D3" s="37"/>
      <c r="E3" s="37"/>
      <c r="F3" s="37"/>
      <c r="G3" s="38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74" t="s">
        <v>94</v>
      </c>
      <c r="B5" s="72">
        <v>2017</v>
      </c>
      <c r="C5" s="72">
        <f>+B5+1</f>
        <v>2018</v>
      </c>
      <c r="D5" s="72">
        <f>+C5+1</f>
        <v>2019</v>
      </c>
      <c r="E5" s="72">
        <f>+D5+1</f>
        <v>2020</v>
      </c>
      <c r="F5" s="72">
        <f>+E5+1</f>
        <v>2021</v>
      </c>
      <c r="G5" s="6">
        <v>2022</v>
      </c>
    </row>
    <row r="6" spans="1:7" ht="48.75" customHeight="1" x14ac:dyDescent="0.25">
      <c r="A6" s="75"/>
      <c r="B6" s="73"/>
      <c r="C6" s="73"/>
      <c r="D6" s="73"/>
      <c r="E6" s="73"/>
      <c r="F6" s="73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0" t="s">
        <v>131</v>
      </c>
      <c r="B32" s="70"/>
      <c r="C32" s="70"/>
      <c r="D32" s="70"/>
      <c r="E32" s="70"/>
      <c r="F32" s="70"/>
      <c r="G32" s="70"/>
    </row>
    <row r="33" spans="1:7" x14ac:dyDescent="0.25">
      <c r="A33" s="70" t="s">
        <v>132</v>
      </c>
      <c r="B33" s="70"/>
      <c r="C33" s="70"/>
      <c r="D33" s="70"/>
      <c r="E33" s="70"/>
      <c r="F33" s="70"/>
      <c r="G33" s="7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76" t="s">
        <v>137</v>
      </c>
      <c r="B1" s="76"/>
      <c r="C1" s="76"/>
      <c r="D1" s="76"/>
      <c r="E1" s="76"/>
      <c r="F1" s="76"/>
    </row>
    <row r="2" spans="1:6" ht="20.100000000000001" customHeight="1" x14ac:dyDescent="0.25">
      <c r="A2" s="35" t="e">
        <f>#REF!</f>
        <v>#REF!</v>
      </c>
      <c r="B2" s="53"/>
      <c r="C2" s="53"/>
      <c r="D2" s="53"/>
      <c r="E2" s="53"/>
      <c r="F2" s="54"/>
    </row>
    <row r="3" spans="1:6" ht="29.25" customHeight="1" x14ac:dyDescent="0.25">
      <c r="A3" s="55" t="s">
        <v>138</v>
      </c>
      <c r="B3" s="56"/>
      <c r="C3" s="56"/>
      <c r="D3" s="56"/>
      <c r="E3" s="56"/>
      <c r="F3" s="57"/>
    </row>
    <row r="4" spans="1:6" ht="35.25" customHeight="1" x14ac:dyDescent="0.25">
      <c r="A4" s="43"/>
      <c r="B4" s="43" t="s">
        <v>139</v>
      </c>
      <c r="C4" s="43" t="s">
        <v>140</v>
      </c>
      <c r="D4" s="43" t="s">
        <v>141</v>
      </c>
      <c r="E4" s="43" t="s">
        <v>142</v>
      </c>
      <c r="F4" s="43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2" t="s">
        <v>149</v>
      </c>
      <c r="B11" s="16"/>
      <c r="C11" s="16"/>
      <c r="D11" s="16"/>
      <c r="E11" s="16"/>
      <c r="F11" s="16"/>
    </row>
    <row r="12" spans="1:6" ht="15" x14ac:dyDescent="0.25">
      <c r="A12" s="32" t="s">
        <v>150</v>
      </c>
      <c r="B12" s="16"/>
      <c r="C12" s="16"/>
      <c r="D12" s="16"/>
      <c r="E12" s="16"/>
      <c r="F12" s="16"/>
    </row>
    <row r="13" spans="1:6" ht="15" x14ac:dyDescent="0.25">
      <c r="A13" s="32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2" t="s">
        <v>149</v>
      </c>
      <c r="B15" s="16"/>
      <c r="C15" s="16"/>
      <c r="D15" s="16"/>
      <c r="E15" s="16"/>
      <c r="F15" s="16"/>
    </row>
    <row r="16" spans="1:6" ht="15" x14ac:dyDescent="0.25">
      <c r="A16" s="32" t="s">
        <v>150</v>
      </c>
      <c r="B16" s="16"/>
      <c r="C16" s="16"/>
      <c r="D16" s="16"/>
      <c r="E16" s="16"/>
      <c r="F16" s="16"/>
    </row>
    <row r="17" spans="1:6" ht="15" x14ac:dyDescent="0.25">
      <c r="A17" s="32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4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5"/>
      <c r="C20" s="45"/>
      <c r="D20" s="45"/>
      <c r="E20" s="45"/>
      <c r="F20" s="45"/>
    </row>
    <row r="21" spans="1:6" ht="30" x14ac:dyDescent="0.25">
      <c r="A21" s="15" t="s">
        <v>156</v>
      </c>
      <c r="B21" s="45"/>
      <c r="C21" s="45"/>
      <c r="D21" s="45"/>
      <c r="E21" s="45"/>
      <c r="F21" s="45"/>
    </row>
    <row r="22" spans="1:6" ht="30" x14ac:dyDescent="0.25">
      <c r="A22" s="15" t="s">
        <v>157</v>
      </c>
      <c r="B22" s="45"/>
      <c r="C22" s="45"/>
      <c r="D22" s="45"/>
      <c r="E22" s="45"/>
      <c r="F22" s="45"/>
    </row>
    <row r="23" spans="1:6" ht="15" x14ac:dyDescent="0.25">
      <c r="A23" s="15" t="s">
        <v>158</v>
      </c>
      <c r="B23" s="45"/>
      <c r="C23" s="45"/>
      <c r="D23" s="45"/>
      <c r="E23" s="45"/>
      <c r="F23" s="45"/>
    </row>
    <row r="24" spans="1:6" ht="15" x14ac:dyDescent="0.25">
      <c r="A24" s="15" t="s">
        <v>159</v>
      </c>
      <c r="B24" s="46"/>
      <c r="C24" s="16"/>
      <c r="D24" s="16"/>
      <c r="E24" s="16"/>
      <c r="F24" s="16"/>
    </row>
    <row r="25" spans="1:6" ht="15" x14ac:dyDescent="0.25">
      <c r="A25" s="15" t="s">
        <v>160</v>
      </c>
      <c r="B25" s="46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6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5"/>
      <c r="C48" s="45"/>
      <c r="D48" s="45"/>
      <c r="E48" s="45"/>
      <c r="F48" s="45"/>
    </row>
    <row r="49" spans="1:6" ht="15" x14ac:dyDescent="0.25">
      <c r="A49" s="15" t="s">
        <v>173</v>
      </c>
      <c r="B49" s="45"/>
      <c r="C49" s="45"/>
      <c r="D49" s="45"/>
      <c r="E49" s="45"/>
      <c r="F49" s="45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6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42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6aa8a68a-ab09-4ac8-a697-fdce915bc567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2025-05-15T21:36:07Z</cp:lastPrinted>
  <dcterms:created xsi:type="dcterms:W3CDTF">2023-03-16T22:14:51Z</dcterms:created>
  <dcterms:modified xsi:type="dcterms:W3CDTF">2025-05-15T21:36:13Z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