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3\13. INF FINANCIERA\5. CTA PUB 2023\2.DIGITALES CTA PUB2023\"/>
    </mc:Choice>
  </mc:AlternateContent>
  <bookViews>
    <workbookView xWindow="0" yWindow="0" windowWidth="28800" windowHeight="11910" tabRatio="863" activeTab="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62" l="1"/>
  <c r="C82" i="62"/>
  <c r="D76" i="62"/>
  <c r="C76" i="62"/>
  <c r="D73" i="62"/>
  <c r="C73" i="62"/>
  <c r="D64" i="62"/>
  <c r="C64" i="62"/>
  <c r="D37" i="62"/>
  <c r="C37" i="62"/>
  <c r="C215" i="60"/>
  <c r="C214" i="60" s="1"/>
  <c r="C204" i="60"/>
  <c r="C198" i="60"/>
  <c r="C195" i="60"/>
  <c r="C186" i="60"/>
  <c r="C185" i="60"/>
  <c r="C182" i="60"/>
  <c r="C180" i="60"/>
  <c r="C177" i="60"/>
  <c r="C174" i="60"/>
  <c r="C171" i="60"/>
  <c r="C170" i="60" s="1"/>
  <c r="C167" i="60"/>
  <c r="C164" i="60"/>
  <c r="C161" i="60"/>
  <c r="C160" i="60"/>
  <c r="C157" i="60"/>
  <c r="C151" i="60"/>
  <c r="C149" i="60"/>
  <c r="C146" i="60"/>
  <c r="C142" i="60"/>
  <c r="C137" i="60"/>
  <c r="C134" i="60"/>
  <c r="C131" i="60"/>
  <c r="C128" i="60"/>
  <c r="C127" i="60" s="1"/>
  <c r="C117" i="60"/>
  <c r="C107" i="60"/>
  <c r="C100" i="60"/>
  <c r="C99" i="60" s="1"/>
  <c r="C65" i="60"/>
  <c r="C59" i="60"/>
  <c r="C58" i="60" s="1"/>
  <c r="C46" i="60"/>
  <c r="C37" i="60"/>
  <c r="C34" i="60"/>
  <c r="C28" i="60"/>
  <c r="C25" i="60"/>
  <c r="C19" i="60"/>
  <c r="C9" i="60"/>
  <c r="C8" i="60" s="1"/>
  <c r="D116" i="59"/>
  <c r="D115" i="59"/>
  <c r="D114" i="59"/>
  <c r="D113" i="59"/>
  <c r="C113" i="59"/>
  <c r="D112" i="59"/>
  <c r="D111" i="59"/>
  <c r="D110" i="59"/>
  <c r="D109" i="59"/>
  <c r="D108" i="59"/>
  <c r="D107" i="59"/>
  <c r="D106" i="59"/>
  <c r="D105" i="59"/>
  <c r="D104" i="59"/>
  <c r="D103" i="59"/>
  <c r="C103" i="59"/>
  <c r="D80" i="59"/>
  <c r="C80" i="59"/>
  <c r="D74" i="59"/>
  <c r="C74" i="59"/>
  <c r="E62" i="59"/>
  <c r="E54" i="59"/>
  <c r="D62" i="59"/>
  <c r="C62" i="59"/>
  <c r="D54" i="59"/>
  <c r="C54" i="59"/>
  <c r="D214" i="60" l="1"/>
  <c r="D127" i="60"/>
  <c r="D177" i="60"/>
  <c r="D131" i="60"/>
  <c r="D160" i="60"/>
  <c r="D185" i="60"/>
  <c r="C98" i="60"/>
  <c r="D180" i="60" s="1"/>
  <c r="D146" i="60"/>
  <c r="D170" i="60"/>
  <c r="D198" i="60"/>
  <c r="D171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D208" i="60" l="1"/>
  <c r="D201" i="60"/>
  <c r="D187" i="60"/>
  <c r="D176" i="60"/>
  <c r="D159" i="60"/>
  <c r="D152" i="60"/>
  <c r="D140" i="60"/>
  <c r="D121" i="60"/>
  <c r="D114" i="60"/>
  <c r="D207" i="60"/>
  <c r="D200" i="60"/>
  <c r="D194" i="60"/>
  <c r="D186" i="60"/>
  <c r="D181" i="60"/>
  <c r="D175" i="60"/>
  <c r="D158" i="60"/>
  <c r="D151" i="60"/>
  <c r="D139" i="60"/>
  <c r="D133" i="60"/>
  <c r="D120" i="60"/>
  <c r="D113" i="60"/>
  <c r="D106" i="60"/>
  <c r="D179" i="60"/>
  <c r="D173" i="60"/>
  <c r="D167" i="60"/>
  <c r="D156" i="60"/>
  <c r="D149" i="60"/>
  <c r="D125" i="60"/>
  <c r="D110" i="60"/>
  <c r="D103" i="60"/>
  <c r="D206" i="60"/>
  <c r="D199" i="60"/>
  <c r="D193" i="60"/>
  <c r="D169" i="60"/>
  <c r="D163" i="60"/>
  <c r="D145" i="60"/>
  <c r="D138" i="60"/>
  <c r="D132" i="60"/>
  <c r="D119" i="60"/>
  <c r="D112" i="60"/>
  <c r="D105" i="60"/>
  <c r="D213" i="60"/>
  <c r="D205" i="60"/>
  <c r="D192" i="60"/>
  <c r="D168" i="60"/>
  <c r="D162" i="60"/>
  <c r="D150" i="60"/>
  <c r="D144" i="60"/>
  <c r="D126" i="60"/>
  <c r="D118" i="60"/>
  <c r="D111" i="60"/>
  <c r="D104" i="60"/>
  <c r="D212" i="60"/>
  <c r="D204" i="60"/>
  <c r="D191" i="60"/>
  <c r="D161" i="60"/>
  <c r="D143" i="60"/>
  <c r="D117" i="60"/>
  <c r="D100" i="60"/>
  <c r="D211" i="60"/>
  <c r="D197" i="60"/>
  <c r="D190" i="60"/>
  <c r="D184" i="60"/>
  <c r="D178" i="60"/>
  <c r="D172" i="60"/>
  <c r="D155" i="60"/>
  <c r="D136" i="60"/>
  <c r="D130" i="60"/>
  <c r="D124" i="60"/>
  <c r="D109" i="60"/>
  <c r="D102" i="60"/>
  <c r="D216" i="60"/>
  <c r="D210" i="60"/>
  <c r="D203" i="60"/>
  <c r="D196" i="60"/>
  <c r="D189" i="60"/>
  <c r="D183" i="60"/>
  <c r="D166" i="60"/>
  <c r="D154" i="60"/>
  <c r="D148" i="60"/>
  <c r="D135" i="60"/>
  <c r="D129" i="60"/>
  <c r="D123" i="60"/>
  <c r="D116" i="60"/>
  <c r="D108" i="60"/>
  <c r="D101" i="60"/>
  <c r="D215" i="60"/>
  <c r="D209" i="60"/>
  <c r="D202" i="60"/>
  <c r="D195" i="60"/>
  <c r="D188" i="60"/>
  <c r="D182" i="60"/>
  <c r="D165" i="60"/>
  <c r="D153" i="60"/>
  <c r="D147" i="60"/>
  <c r="D141" i="60"/>
  <c r="D134" i="60"/>
  <c r="D128" i="60"/>
  <c r="D122" i="60"/>
  <c r="D115" i="60"/>
  <c r="D107" i="60"/>
  <c r="D174" i="60"/>
  <c r="D99" i="60"/>
  <c r="D142" i="60"/>
  <c r="D164" i="60"/>
  <c r="D137" i="60"/>
  <c r="D157" i="60"/>
  <c r="D112" i="62"/>
  <c r="C112" i="62"/>
  <c r="D110" i="62"/>
  <c r="C110" i="62"/>
  <c r="D109" i="62"/>
  <c r="D107" i="62"/>
  <c r="D106" i="62" s="1"/>
  <c r="C107" i="62"/>
  <c r="C106" i="62" s="1"/>
  <c r="D101" i="62"/>
  <c r="C101" i="62"/>
  <c r="C100" i="62" s="1"/>
  <c r="D100" i="62"/>
  <c r="D94" i="62"/>
  <c r="C94" i="62"/>
  <c r="D92" i="62"/>
  <c r="C92" i="62"/>
  <c r="D91" i="62"/>
  <c r="C91" i="62"/>
  <c r="C63" i="62"/>
  <c r="D63" i="62"/>
  <c r="D60" i="62"/>
  <c r="C60" i="62"/>
  <c r="D58" i="62"/>
  <c r="C58" i="62"/>
  <c r="D56" i="62"/>
  <c r="C56" i="62"/>
  <c r="D54" i="62"/>
  <c r="C54" i="62"/>
  <c r="D52" i="62"/>
  <c r="D51" i="62" s="1"/>
  <c r="C52" i="62"/>
  <c r="C51" i="62" s="1"/>
  <c r="D49" i="62"/>
  <c r="C49" i="62"/>
  <c r="C43" i="62"/>
  <c r="D28" i="62"/>
  <c r="D43" i="62" s="1"/>
  <c r="C28" i="62"/>
  <c r="D20" i="62"/>
  <c r="C20" i="62"/>
  <c r="D15" i="62"/>
  <c r="C15" i="62"/>
  <c r="C25" i="61"/>
  <c r="C21" i="61"/>
  <c r="C16" i="61"/>
  <c r="G113" i="59"/>
  <c r="F113" i="59"/>
  <c r="E113" i="59"/>
  <c r="G103" i="59"/>
  <c r="F103" i="59"/>
  <c r="E103" i="59"/>
  <c r="E80" i="59"/>
  <c r="E74" i="59"/>
  <c r="C109" i="62" l="1"/>
  <c r="D48" i="62"/>
  <c r="D122" i="62" s="1"/>
  <c r="C48" i="62"/>
  <c r="C122" i="62" l="1"/>
  <c r="C7" i="64"/>
  <c r="C32" i="59"/>
  <c r="A1" i="65" l="1"/>
  <c r="A3" i="59"/>
  <c r="A1" i="59"/>
  <c r="F14" i="59" l="1"/>
  <c r="G14" i="59"/>
  <c r="A1" i="64"/>
  <c r="A1" i="63" l="1"/>
  <c r="E1" i="62" l="1"/>
  <c r="E2" i="62"/>
  <c r="E3" i="62"/>
  <c r="E1" i="61" l="1"/>
  <c r="H1" i="59"/>
  <c r="E3" i="61"/>
  <c r="E2" i="61"/>
  <c r="E3" i="60"/>
  <c r="C30" i="64" l="1"/>
  <c r="C37" i="64" s="1"/>
  <c r="C15" i="63"/>
  <c r="C7" i="63"/>
  <c r="C20" i="63" s="1"/>
  <c r="H3" i="65"/>
  <c r="H2" i="65"/>
  <c r="H1" i="65"/>
  <c r="E2" i="60"/>
  <c r="E1" i="60"/>
  <c r="H3" i="59"/>
  <c r="H2" i="59"/>
  <c r="A3" i="64" l="1"/>
  <c r="A3" i="65" s="1"/>
  <c r="A3" i="63"/>
  <c r="A3" i="61"/>
  <c r="A1" i="61"/>
  <c r="A3" i="60"/>
  <c r="A1" i="62"/>
  <c r="A3" i="62"/>
  <c r="A1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<sst xmlns="http://schemas.openxmlformats.org/spreadsheetml/2006/main" count="908" uniqueCount="657">
  <si>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</si>
  <si>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</si>
  <si>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</si>
  <si>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</si>
  <si>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</si>
  <si>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</si>
  <si>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</si>
  <si>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</si>
  <si>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</si>
  <si>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</si>
  <si>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</si>
  <si>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</si>
  <si>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</si>
  <si>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</si>
  <si>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</si>
  <si>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</si>
  <si>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</si>
  <si>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</si>
  <si>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</si>
  <si>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</si>
  <si>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</si>
  <si>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</si>
  <si>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</si>
  <si>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</si>
  <si>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</si>
  <si>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</si>
  <si>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</si>
  <si>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</si>
  <si>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</si>
  <si>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</si>
  <si>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</si>
  <si>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</si>
  <si>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</si>
  <si>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</si>
  <si>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</si>
  <si>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</si>
  <si>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</si>
  <si>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</si>
  <si>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</si>
  <si>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</si>
  <si>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</si>
  <si>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</si>
  <si>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</si>
  <si>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</si>
  <si>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</si>
  <si>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</si>
  <si>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</si>
  <si>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</si>
  <si>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</si>
  <si>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</si>
  <si>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</si>
  <si>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</si>
  <si>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</si>
  <si>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</si>
  <si>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</si>
  <si>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</si>
  <si>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</si>
  <si>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</si>
  <si>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</si>
  <si>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</si>
  <si>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</si>
  <si>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</si>
  <si>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</si>
  <si>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</si>
  <si>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</si>
  <si>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</si>
  <si>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</si>
  <si>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</si>
  <si>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</si>
  <si>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</si>
  <si>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</si>
  <si>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</si>
  <si>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</si>
  <si>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</si>
  <si>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</si>
  <si>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</si>
  <si>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</si>
  <si>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</si>
  <si>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</si>
  <si>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</si>
  <si>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</si>
  <si>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</si>
  <si>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</si>
  <si>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</si>
  <si>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</si>
  <si>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</si>
  <si>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</si>
  <si>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</si>
  <si>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</si>
  <si>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</si>
  <si>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</si>
  <si>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</si>
  <si>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</si>
  <si>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</si>
  <si>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</si>
  <si>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</si>
  <si>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</si>
  <si>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</si>
  <si>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</si>
  <si>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</si>
  <si>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</si>
  <si>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</si>
  <si>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</si>
  <si>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</si>
  <si>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</si>
  <si>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</si>
  <si>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</si>
  <si>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</si>
  <si>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</si>
  <si>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</si>
  <si>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</si>
  <si>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</si>
  <si>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</si>
  <si>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</si>
  <si>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</si>
  <si>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</si>
  <si>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</si>
  <si>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</si>
  <si>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</si>
  <si>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</si>
  <si>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</si>
  <si>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</si>
  <si>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</si>
  <si>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</si>
  <si>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</si>
  <si>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</si>
  <si>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</si>
  <si>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</si>
  <si>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</si>
  <si>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</si>
  <si>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</si>
  <si>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</si>
  <si>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</si>
  <si>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</si>
  <si>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</si>
  <si>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</si>
  <si>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</si>
  <si>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</si>
  <si>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</si>
  <si>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</si>
  <si>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</si>
  <si>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</si>
  <si>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</si>
  <si>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</si>
  <si>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</si>
  <si>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</si>
  <si>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</si>
  <si>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</si>
  <si>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</si>
  <si>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</si>
  <si>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</si>
  <si>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</si>
  <si>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</si>
  <si>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</si>
  <si>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</si>
  <si>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</si>
  <si>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</si>
  <si>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</si>
  <si>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</si>
  <si>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</si>
  <si>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</si>
  <si>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</si>
  <si>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</si>
  <si>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</si>
  <si>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</si>
  <si>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</si>
  <si>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</si>
  <si>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</si>
  <si>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</si>
  <si>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</si>
  <si>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</si>
  <si>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</si>
  <si>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</si>
  <si>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</si>
  <si>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</si>
  <si>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</si>
  <si>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</si>
  <si>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</si>
  <si>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</si>
  <si>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</si>
  <si>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</si>
  <si>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</si>
  <si>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</si>
  <si>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</si>
  <si>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</si>
  <si>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</si>
  <si>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</si>
  <si>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</si>
  <si>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</si>
  <si>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</si>
  <si>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</si>
  <si>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</si>
  <si>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</si>
  <si>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</si>
  <si>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</si>
  <si>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</si>
  <si>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</si>
  <si>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</si>
  <si>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</si>
  <si>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</si>
  <si>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</si>
  <si>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</si>
  <si>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</si>
  <si>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</si>
  <si>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</si>
  <si>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</si>
  <si>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</si>
  <si>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</si>
  <si>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</si>
  <si>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</si>
  <si>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</si>
  <si>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</si>
  <si>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</si>
  <si>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</si>
  <si>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</si>
  <si>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</si>
  <si>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</si>
  <si>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</si>
  <si>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</si>
  <si>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</si>
  <si>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</si>
  <si>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</si>
  <si>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</si>
  <si>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</si>
  <si>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</si>
  <si>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</si>
  <si>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</si>
  <si>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</si>
  <si>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</si>
  <si>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</si>
  <si>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</si>
  <si>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</si>
  <si>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</si>
  <si>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</si>
  <si>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</si>
  <si>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</si>
  <si>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</si>
  <si>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</si>
  <si>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</si>
  <si>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</si>
  <si>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</si>
  <si>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</si>
  <si>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</si>
  <si>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</si>
  <si>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</si>
  <si>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</si>
  <si>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</si>
  <si>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</si>
  <si>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</si>
  <si>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</si>
  <si>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</si>
  <si>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</si>
  <si>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</si>
  <si>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</si>
  <si>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</si>
  <si>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</si>
  <si>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</si>
  <si>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</si>
  <si>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</si>
  <si>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</si>
  <si>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</si>
  <si>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</si>
  <si>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</si>
  <si>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</si>
  <si>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</si>
  <si>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</si>
  <si>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</si>
  <si>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</si>
  <si>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</si>
  <si>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</si>
  <si>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</si>
  <si>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</si>
  <si>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</si>
  <si>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</si>
  <si>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</si>
  <si>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</si>
  <si>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</si>
  <si>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</si>
  <si>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</si>
  <si>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</si>
  <si>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</si>
  <si>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</si>
  <si>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</si>
  <si>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</si>
  <si>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</si>
  <si>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</si>
  <si>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</si>
  <si>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</si>
  <si>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</si>
  <si>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</si>
  <si>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</si>
  <si>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</si>
  <si>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</si>
  <si>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</si>
  <si>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</si>
  <si>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</si>
  <si>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</si>
  <si>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</si>
  <si>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</si>
  <si>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</si>
  <si>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</si>
  <si>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</si>
  <si>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</si>
  <si>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</si>
  <si>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</si>
  <si>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</si>
  <si>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</si>
  <si>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</si>
  <si>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</si>
  <si>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</si>
  <si>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</si>
  <si>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</si>
  <si>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</si>
  <si>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</si>
  <si>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</si>
  <si>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</si>
  <si>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</si>
  <si>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</si>
  <si>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</si>
  <si>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</si>
  <si>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</si>
  <si>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</si>
  <si>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</si>
  <si>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</si>
  <si>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</si>
  <si>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</si>
  <si>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</si>
  <si>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</si>
  <si>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</si>
  <si>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</si>
  <si>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</si>
  <si>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</si>
  <si>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</si>
  <si>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</si>
  <si>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</si>
  <si>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</si>
  <si>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</si>
  <si>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</si>
  <si>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</si>
  <si>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</si>
  <si>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</si>
  <si>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</si>
  <si>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</si>
  <si>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</si>
  <si>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</si>
  <si>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</si>
  <si>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</si>
  <si>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</si>
  <si>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</si>
  <si>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</si>
  <si>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</si>
  <si>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</si>
  <si>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</si>
  <si>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</si>
  <si>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</si>
  <si>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</si>
  <si>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</si>
  <si>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</si>
  <si>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</si>
  <si>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</si>
  <si>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</si>
  <si>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</si>
  <si>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</si>
  <si>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</si>
  <si>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</si>
  <si>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</si>
  <si>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</si>
  <si>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</si>
  <si>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</si>
  <si>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</si>
  <si>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</si>
  <si>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</si>
  <si>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</si>
  <si>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</si>
  <si>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</si>
  <si>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</si>
  <si>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</si>
  <si>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</si>
  <si>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</si>
  <si>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</si>
  <si>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</si>
  <si>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</si>
  <si>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</si>
  <si>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</si>
  <si>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</si>
  <si>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</si>
  <si>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</si>
  <si>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</si>
  <si>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</si>
  <si>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</si>
  <si>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</si>
  <si>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</si>
  <si>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</si>
  <si>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</si>
  <si>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</si>
  <si>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</si>
  <si>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</si>
  <si>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</si>
  <si>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</si>
  <si>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</si>
  <si>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</si>
  <si>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</si>
  <si>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</si>
  <si>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</si>
  <si>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</si>
  <si>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</si>
  <si>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</si>
  <si>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</si>
  <si>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</si>
  <si>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</si>
  <si>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</si>
  <si>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</si>
  <si>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</si>
  <si>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</si>
  <si>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</si>
  <si>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</si>
  <si>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</si>
  <si>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</si>
  <si>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</si>
  <si>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</si>
  <si>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</si>
  <si>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</si>
  <si>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</si>
  <si>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</si>
  <si>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</si>
  <si>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</si>
  <si>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</si>
  <si>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</si>
  <si>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</si>
  <si>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</si>
  <si>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</si>
  <si>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</si>
  <si>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</si>
  <si>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</si>
  <si>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</si>
  <si>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</si>
  <si>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</si>
  <si>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</si>
  <si>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</si>
  <si>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</si>
  <si>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</si>
  <si>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</si>
  <si>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</si>
  <si>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</si>
  <si>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</si>
  <si>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</si>
  <si>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</si>
  <si>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</si>
  <si>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</si>
  <si>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</si>
  <si>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</si>
  <si>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</si>
  <si>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</si>
  <si>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</si>
  <si>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</si>
  <si>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</si>
  <si>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</si>
  <si>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</si>
  <si>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</si>
  <si>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</si>
  <si>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</si>
  <si>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</si>
  <si>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</si>
  <si>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</si>
  <si>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</si>
  <si>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</si>
  <si>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</si>
  <si>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</si>
  <si>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</si>
  <si>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</si>
  <si>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</si>
  <si>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</si>
  <si>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</si>
  <si>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</si>
  <si>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</si>
  <si>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</si>
  <si>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</si>
  <si>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</si>
  <si>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</si>
  <si>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</si>
  <si>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</si>
  <si>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</si>
  <si>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</si>
  <si>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</si>
  <si>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</si>
  <si>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</si>
  <si>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</si>
  <si>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</si>
  <si>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</si>
  <si>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</si>
  <si>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</si>
  <si>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</si>
  <si>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</si>
  <si>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</si>
  <si>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</si>
  <si>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</si>
  <si>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</si>
  <si>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</si>
  <si>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</si>
  <si>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</si>
  <si>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</si>
  <si>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</si>
  <si>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</si>
  <si>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</si>
  <si>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</si>
  <si>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</si>
  <si>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</si>
  <si>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</si>
  <si>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</si>
  <si>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</si>
  <si>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</si>
  <si>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</si>
  <si>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</si>
  <si>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</si>
  <si>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</si>
  <si>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</si>
  <si>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</si>
  <si>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</si>
  <si>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</si>
  <si>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</si>
  <si>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</si>
  <si>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</si>
  <si>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</si>
  <si>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</si>
  <si>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</si>
  <si>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</si>
  <si>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</si>
  <si>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</si>
  <si>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</si>
  <si>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</si>
  <si>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</si>
  <si>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</si>
  <si>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</si>
  <si>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</si>
  <si>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</si>
  <si>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</si>
  <si>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</si>
  <si>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</si>
  <si>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</si>
  <si>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</si>
  <si>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</si>
  <si>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</si>
  <si>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</si>
  <si>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</si>
  <si>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</si>
  <si>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</si>
  <si>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</si>
  <si>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</si>
  <si>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</si>
  <si>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</si>
  <si>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</si>
  <si>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</si>
  <si>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</si>
  <si>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</si>
  <si>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</si>
  <si>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</si>
  <si>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</si>
  <si>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</si>
  <si>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</si>
  <si>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</si>
  <si>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</si>
  <si>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</si>
  <si>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</si>
  <si>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</si>
  <si>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</si>
  <si>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</si>
  <si>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</si>
  <si>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</si>
  <si>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</si>
  <si>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</si>
  <si>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</si>
  <si>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</si>
  <si>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</si>
  <si>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</si>
  <si>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</si>
  <si>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</si>
  <si>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</si>
  <si>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</si>
  <si>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</si>
  <si>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</si>
  <si>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</si>
  <si>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</si>
  <si>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</si>
  <si>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</si>
  <si>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</si>
  <si>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</si>
  <si>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</si>
  <si>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</si>
  <si>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</si>
  <si>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</si>
  <si>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</si>
  <si>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</si>
  <si>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</si>
  <si>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</si>
  <si>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</si>
  <si>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</si>
  <si>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</si>
  <si>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</si>
  <si>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</si>
  <si>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</si>
  <si>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</si>
  <si>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</si>
  <si>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</si>
  <si>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</si>
  <si>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</si>
  <si>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</si>
  <si>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</si>
  <si>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</si>
  <si>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</si>
  <si>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</si>
  <si>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</si>
  <si>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</si>
  <si>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</si>
  <si>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</si>
  <si>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</si>
  <si>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</si>
  <si>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</si>
  <si>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</si>
  <si>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</si>
  <si>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</si>
  <si>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</si>
  <si>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</si>
  <si>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</si>
  <si>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</si>
  <si>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</si>
  <si>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</si>
  <si>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</si>
  <si>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</si>
  <si>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</si>
  <si>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</si>
  <si>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</si>
  <si>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</si>
  <si>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</si>
  <si>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</si>
  <si>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</si>
  <si>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</si>
  <si>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</si>
  <si>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</si>
  <si>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</si>
  <si>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</si>
  <si>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</si>
  <si>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</si>
  <si>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</si>
  <si>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</si>
  <si>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Municipio de Apaseo el Grande, Guanajuato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</si>
  <si>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</si>
  <si>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</si>
  <si>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</si>
  <si>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</si>
  <si>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</si>
  <si>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</si>
  <si>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</si>
  <si>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</si>
  <si>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</si>
  <si>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</si>
  <si>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Correspondiente del 1 de Enero al 31 de Diciembre de 2023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</si>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</sst>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7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2" fillId="4" borderId="14" xfId="8" applyFont="1" applyFill="1" applyBorder="1" applyAlignment="1">
      <alignment horizontal="center" vertical="center"/>
    </xf>
    <xf numFmtId="0" fontId="2" fillId="4" borderId="14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" vertical="center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0" fontId="2" fillId="0" borderId="0" xfId="2" applyFont="1" applyFill="1"/>
    <xf numFmtId="0" fontId="3" fillId="0" borderId="0" xfId="2" applyFont="1" applyFill="1"/>
    <xf numFmtId="0" fontId="12" fillId="0" borderId="0" xfId="2" applyFont="1" applyFill="1" applyAlignment="1">
      <alignment horizontal="left" indent="1"/>
    </xf>
    <xf numFmtId="0" fontId="12" fillId="0" borderId="0" xfId="2" applyFont="1" applyFill="1"/>
    <xf numFmtId="0" fontId="2" fillId="0" borderId="0" xfId="9" applyFont="1" applyFill="1"/>
    <xf numFmtId="0" fontId="3" fillId="0" borderId="0" xfId="9" applyFont="1" applyFill="1"/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8" borderId="1" xfId="13" applyNumberFormat="1" applyFont="1" applyFill="1" applyBorder="1" applyAlignment="1">
      <alignment horizontal="right" vertical="center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wrapText="1" indent="1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3" fontId="3" fillId="0" borderId="0" xfId="12" applyNumberFormat="1" applyFont="1"/>
    <xf numFmtId="3" fontId="13" fillId="0" borderId="0" xfId="9" applyNumberFormat="1" applyFont="1"/>
    <xf numFmtId="3" fontId="12" fillId="0" borderId="0" xfId="9" applyNumberFormat="1" applyFont="1"/>
    <xf numFmtId="3" fontId="12" fillId="0" borderId="0" xfId="15" applyNumberFormat="1" applyFont="1" applyFill="1"/>
    <xf numFmtId="3" fontId="13" fillId="0" borderId="0" xfId="15" applyNumberFormat="1" applyFont="1" applyFill="1"/>
    <xf numFmtId="3" fontId="12" fillId="0" borderId="0" xfId="14" applyNumberFormat="1" applyFont="1" applyFill="1"/>
    <xf numFmtId="3" fontId="13" fillId="0" borderId="0" xfId="14" applyNumberFormat="1" applyFont="1" applyFill="1"/>
    <xf numFmtId="3" fontId="12" fillId="0" borderId="0" xfId="2" applyNumberFormat="1" applyFont="1" applyFill="1"/>
    <xf numFmtId="3" fontId="8" fillId="0" borderId="0" xfId="2" applyNumberFormat="1" applyFont="1" applyFill="1" applyBorder="1" applyAlignment="1" applyProtection="1">
      <alignment vertical="top"/>
      <protection locked="0"/>
    </xf>
    <xf numFmtId="3" fontId="2" fillId="0" borderId="1" xfId="13" applyNumberFormat="1" applyFont="1" applyBorder="1" applyAlignment="1">
      <alignment horizontal="right" vertical="center" wrapText="1" indent="1"/>
    </xf>
    <xf numFmtId="3" fontId="13" fillId="0" borderId="0" xfId="8" applyNumberFormat="1" applyFont="1"/>
  </cellXfs>
  <cellStyles count="16">
    <cellStyle name="Hipervínculo" xfId="11" builtinId="8"/>
    <cellStyle name="Millares" xfId="14" builtinId="3"/>
    <cellStyle name="Millares 2" xfId="1"/>
    <cellStyle name="Millares 3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B4" sqref="B4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7"/>
      <c r="B1" s="146" t="s">
        <v>644</v>
      </c>
      <c r="C1" s="138" t="s">
        <v>0</v>
      </c>
      <c r="D1" s="139">
        <v>2023</v>
      </c>
    </row>
    <row r="2" spans="1:4" x14ac:dyDescent="0.2">
      <c r="A2" s="140"/>
      <c r="B2" s="140" t="s">
        <v>1</v>
      </c>
      <c r="C2" s="141" t="s">
        <v>2</v>
      </c>
      <c r="D2" s="142" t="s">
        <v>656</v>
      </c>
    </row>
    <row r="3" spans="1:4" x14ac:dyDescent="0.2">
      <c r="A3" s="140"/>
      <c r="B3" s="140" t="s">
        <v>655</v>
      </c>
      <c r="C3" s="141" t="s">
        <v>3</v>
      </c>
      <c r="D3" s="143">
        <v>4</v>
      </c>
    </row>
    <row r="4" spans="1:4" x14ac:dyDescent="0.2">
      <c r="A4" s="144"/>
      <c r="B4" s="148" t="s">
        <v>4</v>
      </c>
      <c r="C4" s="135"/>
      <c r="D4" s="145"/>
    </row>
    <row r="5" spans="1:4" ht="15" customHeight="1" x14ac:dyDescent="0.2">
      <c r="A5" s="136" t="s">
        <v>5</v>
      </c>
      <c r="B5" s="137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63" t="s">
        <v>63</v>
      </c>
      <c r="B43" s="163"/>
      <c r="C43" s="132"/>
      <c r="D43" s="132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20" sqref="C20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8" t="str">
        <f>ESF!A1</f>
        <v>Municipio de Apaseo el Grande, Guanajuato</v>
      </c>
      <c r="B1" s="169"/>
      <c r="C1" s="170"/>
    </row>
    <row r="2" spans="1:3" s="54" customFormat="1" ht="18" customHeight="1" x14ac:dyDescent="0.25">
      <c r="A2" s="171" t="s">
        <v>520</v>
      </c>
      <c r="B2" s="172"/>
      <c r="C2" s="173"/>
    </row>
    <row r="3" spans="1:3" s="54" customFormat="1" ht="18" customHeight="1" x14ac:dyDescent="0.25">
      <c r="A3" s="171" t="str">
        <f>ESF!A3</f>
        <v>Correspondiente del 1 de Enero al 31 de Diciembre de 2023</v>
      </c>
      <c r="B3" s="172"/>
      <c r="C3" s="173"/>
    </row>
    <row r="4" spans="1:3" s="56" customFormat="1" x14ac:dyDescent="0.2">
      <c r="A4" s="174" t="s">
        <v>521</v>
      </c>
      <c r="B4" s="175"/>
      <c r="C4" s="176"/>
    </row>
    <row r="5" spans="1:3" x14ac:dyDescent="0.2">
      <c r="A5" s="71" t="s">
        <v>522</v>
      </c>
      <c r="B5" s="71"/>
      <c r="C5" s="159">
        <v>650874587.82000005</v>
      </c>
    </row>
    <row r="6" spans="1:3" x14ac:dyDescent="0.2">
      <c r="A6" s="72"/>
      <c r="B6" s="73"/>
      <c r="C6" s="74"/>
    </row>
    <row r="7" spans="1:3" x14ac:dyDescent="0.2">
      <c r="A7" s="83" t="s">
        <v>523</v>
      </c>
      <c r="B7" s="83"/>
      <c r="C7" s="75">
        <f>SUM(C8:C13)</f>
        <v>0</v>
      </c>
    </row>
    <row r="8" spans="1:3" x14ac:dyDescent="0.2">
      <c r="A8" s="91" t="s">
        <v>524</v>
      </c>
      <c r="B8" s="90" t="s">
        <v>312</v>
      </c>
      <c r="C8" s="76">
        <v>0</v>
      </c>
    </row>
    <row r="9" spans="1:3" x14ac:dyDescent="0.2">
      <c r="A9" s="77" t="s">
        <v>525</v>
      </c>
      <c r="B9" s="78" t="s">
        <v>526</v>
      </c>
      <c r="C9" s="76">
        <v>0</v>
      </c>
    </row>
    <row r="10" spans="1:3" x14ac:dyDescent="0.2">
      <c r="A10" s="77" t="s">
        <v>527</v>
      </c>
      <c r="B10" s="78" t="s">
        <v>321</v>
      </c>
      <c r="C10" s="76">
        <v>0</v>
      </c>
    </row>
    <row r="11" spans="1:3" x14ac:dyDescent="0.2">
      <c r="A11" s="77" t="s">
        <v>528</v>
      </c>
      <c r="B11" s="78" t="s">
        <v>322</v>
      </c>
      <c r="C11" s="76">
        <v>0</v>
      </c>
    </row>
    <row r="12" spans="1:3" x14ac:dyDescent="0.2">
      <c r="A12" s="77" t="s">
        <v>529</v>
      </c>
      <c r="B12" s="78" t="s">
        <v>323</v>
      </c>
      <c r="C12" s="76">
        <v>0</v>
      </c>
    </row>
    <row r="13" spans="1:3" x14ac:dyDescent="0.2">
      <c r="A13" s="79" t="s">
        <v>530</v>
      </c>
      <c r="B13" s="80" t="s">
        <v>531</v>
      </c>
      <c r="C13" s="76">
        <v>0</v>
      </c>
    </row>
    <row r="14" spans="1:3" x14ac:dyDescent="0.2">
      <c r="A14" s="72"/>
      <c r="B14" s="81"/>
      <c r="C14" s="82"/>
    </row>
    <row r="15" spans="1:3" x14ac:dyDescent="0.2">
      <c r="A15" s="83" t="s">
        <v>532</v>
      </c>
      <c r="B15" s="73"/>
      <c r="C15" s="75">
        <f>SUM(C16:C18)</f>
        <v>0</v>
      </c>
    </row>
    <row r="16" spans="1:3" x14ac:dyDescent="0.2">
      <c r="A16" s="84">
        <v>3.1</v>
      </c>
      <c r="B16" s="78" t="s">
        <v>533</v>
      </c>
      <c r="C16" s="76">
        <v>0</v>
      </c>
    </row>
    <row r="17" spans="1:3" x14ac:dyDescent="0.2">
      <c r="A17" s="85">
        <v>3.2</v>
      </c>
      <c r="B17" s="78" t="s">
        <v>534</v>
      </c>
      <c r="C17" s="76">
        <v>0</v>
      </c>
    </row>
    <row r="18" spans="1:3" x14ac:dyDescent="0.2">
      <c r="A18" s="85">
        <v>3.3</v>
      </c>
      <c r="B18" s="80" t="s">
        <v>535</v>
      </c>
      <c r="C18" s="86">
        <v>0</v>
      </c>
    </row>
    <row r="19" spans="1:3" x14ac:dyDescent="0.2">
      <c r="A19" s="72"/>
      <c r="B19" s="87"/>
      <c r="C19" s="88"/>
    </row>
    <row r="20" spans="1:3" x14ac:dyDescent="0.2">
      <c r="A20" s="89" t="s">
        <v>536</v>
      </c>
      <c r="B20" s="89"/>
      <c r="C20" s="159">
        <f>C5+C7-C15</f>
        <v>650874587.82000005</v>
      </c>
    </row>
    <row r="22" spans="1:3" x14ac:dyDescent="0.2">
      <c r="B22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39"/>
  <sheetViews>
    <sheetView showGridLines="0" workbookViewId="0">
      <selection activeCell="C37" sqref="C37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77" t="str">
        <f>ESF!A1</f>
        <v>Municipio de Apaseo el Grande, Guanajuato</v>
      </c>
      <c r="B1" s="178"/>
      <c r="C1" s="179"/>
    </row>
    <row r="2" spans="1:3" s="57" customFormat="1" ht="18.95" customHeight="1" x14ac:dyDescent="0.25">
      <c r="A2" s="180" t="s">
        <v>537</v>
      </c>
      <c r="B2" s="181"/>
      <c r="C2" s="182"/>
    </row>
    <row r="3" spans="1:3" s="57" customFormat="1" ht="18.95" customHeight="1" x14ac:dyDescent="0.25">
      <c r="A3" s="180" t="str">
        <f>ESF!A3</f>
        <v>Correspondiente del 1 de Enero al 31 de Diciembre de 2023</v>
      </c>
      <c r="B3" s="181"/>
      <c r="C3" s="182"/>
    </row>
    <row r="4" spans="1:3" x14ac:dyDescent="0.2">
      <c r="A4" s="174" t="s">
        <v>521</v>
      </c>
      <c r="B4" s="175"/>
      <c r="C4" s="176"/>
    </row>
    <row r="5" spans="1:3" x14ac:dyDescent="0.2">
      <c r="A5" s="99" t="s">
        <v>538</v>
      </c>
      <c r="B5" s="71"/>
      <c r="C5" s="160">
        <v>415867958.69</v>
      </c>
    </row>
    <row r="6" spans="1:3" x14ac:dyDescent="0.2">
      <c r="A6" s="93"/>
      <c r="B6" s="73"/>
      <c r="C6" s="94"/>
    </row>
    <row r="7" spans="1:3" x14ac:dyDescent="0.2">
      <c r="A7" s="83" t="s">
        <v>539</v>
      </c>
      <c r="B7" s="95"/>
      <c r="C7" s="161">
        <f>SUM(C8:C28)</f>
        <v>68027904.469999999</v>
      </c>
    </row>
    <row r="8" spans="1:3" x14ac:dyDescent="0.2">
      <c r="A8" s="100">
        <v>2.1</v>
      </c>
      <c r="B8" s="101" t="s">
        <v>343</v>
      </c>
      <c r="C8" s="162">
        <v>0</v>
      </c>
    </row>
    <row r="9" spans="1:3" x14ac:dyDescent="0.2">
      <c r="A9" s="100">
        <v>2.2000000000000002</v>
      </c>
      <c r="B9" s="101" t="s">
        <v>340</v>
      </c>
      <c r="C9" s="162">
        <v>0</v>
      </c>
    </row>
    <row r="10" spans="1:3" x14ac:dyDescent="0.2">
      <c r="A10" s="107">
        <v>2.2999999999999998</v>
      </c>
      <c r="B10" s="92" t="s">
        <v>129</v>
      </c>
      <c r="C10" s="162">
        <v>2489592.7400000002</v>
      </c>
    </row>
    <row r="11" spans="1:3" x14ac:dyDescent="0.2">
      <c r="A11" s="107">
        <v>2.4</v>
      </c>
      <c r="B11" s="92" t="s">
        <v>130</v>
      </c>
      <c r="C11" s="162">
        <v>324227.07</v>
      </c>
    </row>
    <row r="12" spans="1:3" x14ac:dyDescent="0.2">
      <c r="A12" s="107">
        <v>2.5</v>
      </c>
      <c r="B12" s="92" t="s">
        <v>131</v>
      </c>
      <c r="C12" s="162">
        <v>108840.02</v>
      </c>
    </row>
    <row r="13" spans="1:3" x14ac:dyDescent="0.2">
      <c r="A13" s="107">
        <v>2.6</v>
      </c>
      <c r="B13" s="92" t="s">
        <v>132</v>
      </c>
      <c r="C13" s="162">
        <v>663060</v>
      </c>
    </row>
    <row r="14" spans="1:3" x14ac:dyDescent="0.2">
      <c r="A14" s="107">
        <v>2.7</v>
      </c>
      <c r="B14" s="92" t="s">
        <v>133</v>
      </c>
      <c r="C14" s="162">
        <v>0</v>
      </c>
    </row>
    <row r="15" spans="1:3" x14ac:dyDescent="0.2">
      <c r="A15" s="107">
        <v>2.8</v>
      </c>
      <c r="B15" s="92" t="s">
        <v>134</v>
      </c>
      <c r="C15" s="162">
        <v>811747.71</v>
      </c>
    </row>
    <row r="16" spans="1:3" x14ac:dyDescent="0.2">
      <c r="A16" s="107">
        <v>2.9</v>
      </c>
      <c r="B16" s="92" t="s">
        <v>136</v>
      </c>
      <c r="C16" s="162">
        <v>0</v>
      </c>
    </row>
    <row r="17" spans="1:3" x14ac:dyDescent="0.2">
      <c r="A17" s="107" t="s">
        <v>540</v>
      </c>
      <c r="B17" s="92" t="s">
        <v>541</v>
      </c>
      <c r="C17" s="162">
        <v>0</v>
      </c>
    </row>
    <row r="18" spans="1:3" x14ac:dyDescent="0.2">
      <c r="A18" s="107" t="s">
        <v>542</v>
      </c>
      <c r="B18" s="92" t="s">
        <v>140</v>
      </c>
      <c r="C18" s="162">
        <v>0</v>
      </c>
    </row>
    <row r="19" spans="1:3" x14ac:dyDescent="0.2">
      <c r="A19" s="107" t="s">
        <v>543</v>
      </c>
      <c r="B19" s="92" t="s">
        <v>544</v>
      </c>
      <c r="C19" s="162">
        <v>63301836.93</v>
      </c>
    </row>
    <row r="20" spans="1:3" x14ac:dyDescent="0.2">
      <c r="A20" s="107" t="s">
        <v>545</v>
      </c>
      <c r="B20" s="92" t="s">
        <v>546</v>
      </c>
      <c r="C20" s="162">
        <v>0</v>
      </c>
    </row>
    <row r="21" spans="1:3" x14ac:dyDescent="0.2">
      <c r="A21" s="107" t="s">
        <v>547</v>
      </c>
      <c r="B21" s="92" t="s">
        <v>548</v>
      </c>
      <c r="C21" s="162">
        <v>0</v>
      </c>
    </row>
    <row r="22" spans="1:3" x14ac:dyDescent="0.2">
      <c r="A22" s="107" t="s">
        <v>549</v>
      </c>
      <c r="B22" s="92" t="s">
        <v>550</v>
      </c>
      <c r="C22" s="162">
        <v>0</v>
      </c>
    </row>
    <row r="23" spans="1:3" x14ac:dyDescent="0.2">
      <c r="A23" s="107" t="s">
        <v>551</v>
      </c>
      <c r="B23" s="92" t="s">
        <v>552</v>
      </c>
      <c r="C23" s="162">
        <v>0</v>
      </c>
    </row>
    <row r="24" spans="1:3" x14ac:dyDescent="0.2">
      <c r="A24" s="107" t="s">
        <v>553</v>
      </c>
      <c r="B24" s="92" t="s">
        <v>554</v>
      </c>
      <c r="C24" s="162">
        <v>0</v>
      </c>
    </row>
    <row r="25" spans="1:3" x14ac:dyDescent="0.2">
      <c r="A25" s="107" t="s">
        <v>555</v>
      </c>
      <c r="B25" s="92" t="s">
        <v>556</v>
      </c>
      <c r="C25" s="162">
        <v>0</v>
      </c>
    </row>
    <row r="26" spans="1:3" x14ac:dyDescent="0.2">
      <c r="A26" s="107" t="s">
        <v>557</v>
      </c>
      <c r="B26" s="92" t="s">
        <v>558</v>
      </c>
      <c r="C26" s="162">
        <v>0</v>
      </c>
    </row>
    <row r="27" spans="1:3" x14ac:dyDescent="0.2">
      <c r="A27" s="107" t="s">
        <v>559</v>
      </c>
      <c r="B27" s="92" t="s">
        <v>560</v>
      </c>
      <c r="C27" s="162">
        <v>0</v>
      </c>
    </row>
    <row r="28" spans="1:3" x14ac:dyDescent="0.2">
      <c r="A28" s="107" t="s">
        <v>561</v>
      </c>
      <c r="B28" s="101" t="s">
        <v>562</v>
      </c>
      <c r="C28" s="162">
        <v>328600</v>
      </c>
    </row>
    <row r="29" spans="1:3" x14ac:dyDescent="0.2">
      <c r="A29" s="108"/>
      <c r="B29" s="103"/>
      <c r="C29" s="104"/>
    </row>
    <row r="30" spans="1:3" x14ac:dyDescent="0.2">
      <c r="A30" s="105" t="s">
        <v>563</v>
      </c>
      <c r="B30" s="106"/>
      <c r="C30" s="195">
        <f>SUM(C31:C35)</f>
        <v>5054023.51</v>
      </c>
    </row>
    <row r="31" spans="1:3" x14ac:dyDescent="0.2">
      <c r="A31" s="107" t="s">
        <v>564</v>
      </c>
      <c r="B31" s="92" t="s">
        <v>413</v>
      </c>
      <c r="C31" s="162">
        <v>5054023.51</v>
      </c>
    </row>
    <row r="32" spans="1:3" x14ac:dyDescent="0.2">
      <c r="A32" s="107" t="s">
        <v>565</v>
      </c>
      <c r="B32" s="92" t="s">
        <v>422</v>
      </c>
      <c r="C32" s="102">
        <v>0</v>
      </c>
    </row>
    <row r="33" spans="1:3" x14ac:dyDescent="0.2">
      <c r="A33" s="107" t="s">
        <v>566</v>
      </c>
      <c r="B33" s="92" t="s">
        <v>425</v>
      </c>
      <c r="C33" s="102">
        <v>0</v>
      </c>
    </row>
    <row r="34" spans="1:3" x14ac:dyDescent="0.2">
      <c r="A34" s="107" t="s">
        <v>567</v>
      </c>
      <c r="B34" s="92" t="s">
        <v>431</v>
      </c>
      <c r="C34" s="102">
        <v>0</v>
      </c>
    </row>
    <row r="35" spans="1:3" x14ac:dyDescent="0.2">
      <c r="A35" s="107" t="s">
        <v>568</v>
      </c>
      <c r="B35" s="101" t="s">
        <v>569</v>
      </c>
      <c r="C35" s="102">
        <v>0</v>
      </c>
    </row>
    <row r="36" spans="1:3" x14ac:dyDescent="0.2">
      <c r="A36" s="93"/>
      <c r="B36" s="96"/>
      <c r="C36" s="97"/>
    </row>
    <row r="37" spans="1:3" x14ac:dyDescent="0.2">
      <c r="A37" s="98" t="s">
        <v>570</v>
      </c>
      <c r="B37" s="71"/>
      <c r="C37" s="159">
        <f>C5-C7+C30</f>
        <v>352894077.73000002</v>
      </c>
    </row>
    <row r="39" spans="1:3" x14ac:dyDescent="0.2">
      <c r="B39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opLeftCell="A13" workbookViewId="0">
      <selection activeCell="F37" sqref="F37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7" t="str">
        <f>Conciliacion_Eg!A1</f>
        <v>Municipio de Apaseo el Grande, Guanajuato</v>
      </c>
      <c r="B1" s="183"/>
      <c r="C1" s="183"/>
      <c r="D1" s="183"/>
      <c r="E1" s="183"/>
      <c r="F1" s="183"/>
      <c r="G1" s="45" t="s">
        <v>0</v>
      </c>
      <c r="H1" s="46">
        <f>'Notas a los Edos Financieros'!D1</f>
        <v>2023</v>
      </c>
    </row>
    <row r="2" spans="1:10" ht="18.95" customHeight="1" x14ac:dyDescent="0.2">
      <c r="A2" s="167" t="s">
        <v>571</v>
      </c>
      <c r="B2" s="183"/>
      <c r="C2" s="183"/>
      <c r="D2" s="183"/>
      <c r="E2" s="183"/>
      <c r="F2" s="183"/>
      <c r="G2" s="45" t="s">
        <v>2</v>
      </c>
      <c r="H2" s="46" t="str">
        <f>'Notas a los Edos Financieros'!D2</f>
        <v>Anual</v>
      </c>
    </row>
    <row r="3" spans="1:10" ht="18.95" customHeight="1" x14ac:dyDescent="0.2">
      <c r="A3" s="167" t="str">
        <f>Conciliacion_Eg!A3</f>
        <v>Correspondiente del 1 de Enero al 31 de Diciembre de 2023</v>
      </c>
      <c r="B3" s="183"/>
      <c r="C3" s="183"/>
      <c r="D3" s="183"/>
      <c r="E3" s="183"/>
      <c r="F3" s="183"/>
      <c r="G3" s="45" t="s">
        <v>3</v>
      </c>
      <c r="H3" s="46">
        <f>'Notas a los Edos Financieros'!D3</f>
        <v>4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1" t="s">
        <v>67</v>
      </c>
      <c r="B7" s="121" t="s">
        <v>572</v>
      </c>
      <c r="C7" s="120" t="s">
        <v>573</v>
      </c>
      <c r="D7" s="120" t="s">
        <v>574</v>
      </c>
      <c r="E7" s="120" t="s">
        <v>575</v>
      </c>
      <c r="F7" s="120" t="s">
        <v>576</v>
      </c>
      <c r="G7" s="120" t="s">
        <v>577</v>
      </c>
      <c r="H7" s="120" t="s">
        <v>578</v>
      </c>
      <c r="I7" s="120" t="s">
        <v>579</v>
      </c>
      <c r="J7" s="120" t="s">
        <v>580</v>
      </c>
    </row>
    <row r="8" spans="1:10" s="59" customFormat="1" x14ac:dyDescent="0.2">
      <c r="A8" s="58">
        <v>7000</v>
      </c>
      <c r="B8" s="59" t="s">
        <v>581</v>
      </c>
    </row>
    <row r="9" spans="1:10" x14ac:dyDescent="0.2">
      <c r="A9" s="47">
        <v>7110</v>
      </c>
      <c r="B9" s="47" t="s">
        <v>577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582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583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584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585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586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587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588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589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590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591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592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593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594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595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596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597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598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599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600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601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602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603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604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605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606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607</v>
      </c>
    </row>
    <row r="36" spans="1:6" x14ac:dyDescent="0.2">
      <c r="A36" s="47">
        <v>8110</v>
      </c>
      <c r="B36" s="47" t="s">
        <v>608</v>
      </c>
      <c r="C36" s="52">
        <v>0</v>
      </c>
      <c r="D36" s="187">
        <v>1016378351.16</v>
      </c>
      <c r="E36" s="187">
        <v>-1016378351.16</v>
      </c>
      <c r="F36" s="52">
        <f t="shared" ref="F36:F47" si="0">C36+D36+E36</f>
        <v>0</v>
      </c>
    </row>
    <row r="37" spans="1:6" x14ac:dyDescent="0.2">
      <c r="A37" s="47">
        <v>8120</v>
      </c>
      <c r="B37" s="47" t="s">
        <v>609</v>
      </c>
      <c r="C37" s="52">
        <v>0</v>
      </c>
      <c r="D37" s="187">
        <v>1774816419.0799999</v>
      </c>
      <c r="E37" s="187">
        <v>-1774816419.0799999</v>
      </c>
      <c r="F37" s="52">
        <f t="shared" si="0"/>
        <v>0</v>
      </c>
    </row>
    <row r="38" spans="1:6" x14ac:dyDescent="0.2">
      <c r="A38" s="47">
        <v>8130</v>
      </c>
      <c r="B38" s="47" t="s">
        <v>610</v>
      </c>
      <c r="C38" s="52">
        <v>0</v>
      </c>
      <c r="D38" s="187">
        <v>758438067.91999996</v>
      </c>
      <c r="E38" s="187">
        <v>-758438067.91999996</v>
      </c>
      <c r="F38" s="52">
        <f t="shared" si="0"/>
        <v>0</v>
      </c>
    </row>
    <row r="39" spans="1:6" x14ac:dyDescent="0.2">
      <c r="A39" s="47">
        <v>8140</v>
      </c>
      <c r="B39" s="47" t="s">
        <v>611</v>
      </c>
      <c r="C39" s="52">
        <v>0</v>
      </c>
      <c r="D39" s="187">
        <v>-138868724.56</v>
      </c>
      <c r="E39" s="187">
        <v>138868724.56</v>
      </c>
      <c r="F39" s="52">
        <f t="shared" si="0"/>
        <v>0</v>
      </c>
    </row>
    <row r="40" spans="1:6" x14ac:dyDescent="0.2">
      <c r="A40" s="47">
        <v>8150</v>
      </c>
      <c r="B40" s="47" t="s">
        <v>612</v>
      </c>
      <c r="C40" s="52">
        <v>0</v>
      </c>
      <c r="D40" s="187">
        <v>75884450.739999995</v>
      </c>
      <c r="E40" s="187">
        <v>-75884450.739999995</v>
      </c>
      <c r="F40" s="52">
        <f t="shared" si="0"/>
        <v>0</v>
      </c>
    </row>
    <row r="41" spans="1:6" x14ac:dyDescent="0.2">
      <c r="A41" s="47">
        <v>8210</v>
      </c>
      <c r="B41" s="47" t="s">
        <v>613</v>
      </c>
      <c r="C41" s="52">
        <v>0</v>
      </c>
      <c r="D41" s="187">
        <v>781371722.02999997</v>
      </c>
      <c r="E41" s="187">
        <v>-781371722.02999997</v>
      </c>
      <c r="F41" s="52">
        <f t="shared" si="0"/>
        <v>0</v>
      </c>
    </row>
    <row r="42" spans="1:6" x14ac:dyDescent="0.2">
      <c r="A42" s="47">
        <v>8220</v>
      </c>
      <c r="B42" s="47" t="s">
        <v>614</v>
      </c>
      <c r="C42" s="52">
        <v>0</v>
      </c>
      <c r="D42" s="187">
        <v>1839877951.1600001</v>
      </c>
      <c r="E42" s="187">
        <v>-1839877951.1600001</v>
      </c>
      <c r="F42" s="52">
        <f t="shared" si="0"/>
        <v>0</v>
      </c>
    </row>
    <row r="43" spans="1:6" x14ac:dyDescent="0.2">
      <c r="A43" s="47">
        <v>8230</v>
      </c>
      <c r="B43" s="47" t="s">
        <v>615</v>
      </c>
      <c r="C43" s="52">
        <v>0</v>
      </c>
      <c r="D43" s="187">
        <v>1058362581.39</v>
      </c>
      <c r="E43" s="187">
        <v>-1058362581.39</v>
      </c>
      <c r="F43" s="52">
        <f t="shared" si="0"/>
        <v>0</v>
      </c>
    </row>
    <row r="44" spans="1:6" x14ac:dyDescent="0.2">
      <c r="A44" s="47">
        <v>8240</v>
      </c>
      <c r="B44" s="47" t="s">
        <v>616</v>
      </c>
      <c r="C44" s="52">
        <v>0</v>
      </c>
      <c r="D44" s="187">
        <v>235676499.78</v>
      </c>
      <c r="E44" s="187">
        <v>-235676499.78</v>
      </c>
      <c r="F44" s="52">
        <f t="shared" si="0"/>
        <v>0</v>
      </c>
    </row>
    <row r="45" spans="1:6" x14ac:dyDescent="0.2">
      <c r="A45" s="47">
        <v>8250</v>
      </c>
      <c r="B45" s="47" t="s">
        <v>617</v>
      </c>
      <c r="C45" s="52">
        <v>0</v>
      </c>
      <c r="D45" s="187">
        <v>566985485.00999999</v>
      </c>
      <c r="E45" s="187">
        <v>-566985485.00999999</v>
      </c>
      <c r="F45" s="52">
        <f t="shared" si="0"/>
        <v>0</v>
      </c>
    </row>
    <row r="46" spans="1:6" x14ac:dyDescent="0.2">
      <c r="A46" s="47">
        <v>8260</v>
      </c>
      <c r="B46" s="47" t="s">
        <v>618</v>
      </c>
      <c r="C46" s="52">
        <v>0</v>
      </c>
      <c r="D46" s="187">
        <v>32969961.440000001</v>
      </c>
      <c r="E46" s="187">
        <v>-32969961.440000001</v>
      </c>
      <c r="F46" s="52">
        <f t="shared" si="0"/>
        <v>0</v>
      </c>
    </row>
    <row r="47" spans="1:6" x14ac:dyDescent="0.2">
      <c r="A47" s="47">
        <v>8270</v>
      </c>
      <c r="B47" s="47" t="s">
        <v>619</v>
      </c>
      <c r="C47" s="52">
        <v>0</v>
      </c>
      <c r="D47" s="187">
        <v>148139515.58000001</v>
      </c>
      <c r="E47" s="187">
        <v>-148139515.58000001</v>
      </c>
      <c r="F47" s="52">
        <f t="shared" si="0"/>
        <v>0</v>
      </c>
    </row>
    <row r="48" spans="1:6" x14ac:dyDescent="0.2">
      <c r="A48" s="125"/>
    </row>
    <row r="49" spans="1:2" x14ac:dyDescent="0.2">
      <c r="A49" s="125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16" t="s">
        <v>204</v>
      </c>
      <c r="C1" s="117"/>
      <c r="D1" s="117"/>
      <c r="E1" s="118"/>
    </row>
    <row r="2" spans="1:8" ht="15" customHeight="1" x14ac:dyDescent="0.2">
      <c r="A2" s="3" t="s">
        <v>620</v>
      </c>
    </row>
    <row r="3" spans="1:8" x14ac:dyDescent="0.2">
      <c r="A3" s="1"/>
    </row>
    <row r="4" spans="1:8" s="6" customFormat="1" x14ac:dyDescent="0.2">
      <c r="A4" s="5" t="s">
        <v>621</v>
      </c>
    </row>
    <row r="5" spans="1:8" s="6" customFormat="1" ht="39.950000000000003" customHeight="1" x14ac:dyDescent="0.2">
      <c r="A5" s="184" t="s">
        <v>622</v>
      </c>
      <c r="B5" s="184"/>
      <c r="C5" s="184"/>
      <c r="D5" s="184"/>
      <c r="E5" s="184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623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581</v>
      </c>
      <c r="B9" s="8"/>
      <c r="C9" s="8"/>
      <c r="D9" s="8"/>
    </row>
    <row r="10" spans="1:8" s="6" customFormat="1" ht="26.1" customHeight="1" x14ac:dyDescent="0.2">
      <c r="A10" s="113" t="s">
        <v>624</v>
      </c>
      <c r="B10" s="185" t="s">
        <v>625</v>
      </c>
      <c r="C10" s="185"/>
      <c r="D10" s="185"/>
      <c r="E10" s="185"/>
    </row>
    <row r="11" spans="1:8" s="6" customFormat="1" ht="12.95" customHeight="1" x14ac:dyDescent="0.2">
      <c r="A11" s="114" t="s">
        <v>626</v>
      </c>
      <c r="B11" s="9" t="s">
        <v>627</v>
      </c>
      <c r="C11" s="9"/>
      <c r="D11" s="9"/>
      <c r="E11" s="9"/>
    </row>
    <row r="12" spans="1:8" s="6" customFormat="1" ht="26.1" customHeight="1" x14ac:dyDescent="0.2">
      <c r="A12" s="114" t="s">
        <v>628</v>
      </c>
      <c r="B12" s="185" t="s">
        <v>629</v>
      </c>
      <c r="C12" s="185"/>
      <c r="D12" s="185"/>
      <c r="E12" s="185"/>
    </row>
    <row r="13" spans="1:8" s="6" customFormat="1" ht="26.1" customHeight="1" x14ac:dyDescent="0.2">
      <c r="A13" s="114" t="s">
        <v>630</v>
      </c>
      <c r="B13" s="185" t="s">
        <v>631</v>
      </c>
      <c r="C13" s="185"/>
      <c r="D13" s="185"/>
      <c r="E13" s="185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3" t="s">
        <v>632</v>
      </c>
      <c r="B15" s="9" t="s">
        <v>633</v>
      </c>
    </row>
    <row r="16" spans="1:8" s="6" customFormat="1" ht="12.95" customHeight="1" x14ac:dyDescent="0.2">
      <c r="A16" s="114" t="s">
        <v>634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607</v>
      </c>
    </row>
    <row r="19" spans="1:4" s="6" customFormat="1" ht="12.95" customHeight="1" x14ac:dyDescent="0.2">
      <c r="A19" s="115" t="s">
        <v>635</v>
      </c>
    </row>
    <row r="20" spans="1:4" s="6" customFormat="1" ht="12.95" customHeight="1" x14ac:dyDescent="0.2">
      <c r="A20" s="115" t="s">
        <v>636</v>
      </c>
    </row>
    <row r="21" spans="1:4" s="6" customFormat="1" x14ac:dyDescent="0.2">
      <c r="A21" s="8"/>
    </row>
    <row r="22" spans="1:4" s="6" customFormat="1" x14ac:dyDescent="0.2">
      <c r="A22" s="8" t="s">
        <v>637</v>
      </c>
      <c r="B22" s="8"/>
      <c r="C22" s="8"/>
      <c r="D22" s="8"/>
    </row>
    <row r="23" spans="1:4" s="6" customFormat="1" x14ac:dyDescent="0.2">
      <c r="A23" s="8" t="s">
        <v>638</v>
      </c>
      <c r="B23" s="8"/>
      <c r="C23" s="8"/>
      <c r="D23" s="8"/>
    </row>
    <row r="24" spans="1:4" s="6" customFormat="1" x14ac:dyDescent="0.2">
      <c r="A24" s="8" t="s">
        <v>639</v>
      </c>
      <c r="B24" s="8"/>
      <c r="C24" s="8"/>
      <c r="D24" s="8"/>
    </row>
    <row r="25" spans="1:4" s="6" customFormat="1" x14ac:dyDescent="0.2">
      <c r="A25" s="8" t="s">
        <v>640</v>
      </c>
      <c r="B25" s="8"/>
      <c r="C25" s="8"/>
      <c r="D25" s="8"/>
    </row>
    <row r="26" spans="1:4" s="6" customFormat="1" x14ac:dyDescent="0.2">
      <c r="A26" s="8" t="s">
        <v>641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642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2" t="s">
        <v>643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abSelected="1" topLeftCell="A97" zoomScaleNormal="100" workbookViewId="0">
      <selection activeCell="C103" sqref="C103:D116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64" t="str">
        <f>'Notas a los Edos Financieros'!B1</f>
        <v>Municipio de Apaseo el Grande, Guanajuato</v>
      </c>
      <c r="B1" s="165"/>
      <c r="C1" s="165"/>
      <c r="D1" s="165"/>
      <c r="E1" s="165"/>
      <c r="F1" s="165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64" t="s">
        <v>64</v>
      </c>
      <c r="B2" s="165"/>
      <c r="C2" s="165"/>
      <c r="D2" s="165"/>
      <c r="E2" s="165"/>
      <c r="F2" s="165"/>
      <c r="G2" s="34" t="s">
        <v>2</v>
      </c>
      <c r="H2" s="43" t="str">
        <f>'Notas a los Edos Financieros'!D2</f>
        <v>Anual</v>
      </c>
    </row>
    <row r="3" spans="1:8" s="35" customFormat="1" ht="18.95" customHeight="1" x14ac:dyDescent="0.25">
      <c r="A3" s="164" t="str">
        <f>'Notas a los Edos Financieros'!B3</f>
        <v>Correspondiente del 1 de Enero al 31 de Diciembre de 2023</v>
      </c>
      <c r="B3" s="165"/>
      <c r="C3" s="165"/>
      <c r="D3" s="165"/>
      <c r="E3" s="165"/>
      <c r="F3" s="165"/>
      <c r="G3" s="34" t="s">
        <v>3</v>
      </c>
      <c r="H3" s="43">
        <f>'Notas a los Edos Financieros'!D3</f>
        <v>4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196">
        <v>47764037.609999999</v>
      </c>
    </row>
    <row r="9" spans="1:8" x14ac:dyDescent="0.2">
      <c r="A9" s="40">
        <v>1115</v>
      </c>
      <c r="B9" s="38" t="s">
        <v>72</v>
      </c>
      <c r="C9" s="196">
        <v>0</v>
      </c>
    </row>
    <row r="10" spans="1:8" x14ac:dyDescent="0.2">
      <c r="A10" s="40">
        <v>1121</v>
      </c>
      <c r="B10" s="38" t="s">
        <v>73</v>
      </c>
      <c r="C10" s="196">
        <v>0</v>
      </c>
    </row>
    <row r="11" spans="1:8" x14ac:dyDescent="0.2">
      <c r="A11" s="40">
        <v>1211</v>
      </c>
      <c r="B11" s="38" t="s">
        <v>74</v>
      </c>
      <c r="C11" s="196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196">
        <v>345637.35</v>
      </c>
      <c r="D15" s="196">
        <v>283777.32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78</v>
      </c>
      <c r="C16" s="196">
        <v>0</v>
      </c>
      <c r="D16" s="196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196">
        <v>3731</v>
      </c>
      <c r="D20" s="196">
        <v>3731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196">
        <v>70000</v>
      </c>
      <c r="D21" s="196">
        <v>70000</v>
      </c>
      <c r="E21" s="42">
        <v>0</v>
      </c>
      <c r="F21" s="42">
        <v>0</v>
      </c>
      <c r="G21" s="42">
        <v>0</v>
      </c>
    </row>
    <row r="22" spans="1:8" x14ac:dyDescent="0.2">
      <c r="A22" s="129">
        <v>1126</v>
      </c>
      <c r="B22" s="130" t="s">
        <v>87</v>
      </c>
      <c r="C22" s="196">
        <v>0</v>
      </c>
      <c r="D22" s="196">
        <v>0</v>
      </c>
      <c r="E22" s="42">
        <v>0</v>
      </c>
      <c r="F22" s="42">
        <v>0</v>
      </c>
      <c r="G22" s="42">
        <v>0</v>
      </c>
    </row>
    <row r="23" spans="1:8" x14ac:dyDescent="0.2">
      <c r="A23" s="129">
        <v>1129</v>
      </c>
      <c r="B23" s="130" t="s">
        <v>88</v>
      </c>
      <c r="C23" s="196">
        <v>556782.78</v>
      </c>
      <c r="D23" s="196">
        <v>556782.78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196">
        <v>3361074.26</v>
      </c>
      <c r="D24" s="196">
        <v>3361074.26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196">
        <v>30000</v>
      </c>
      <c r="D25" s="196">
        <v>30000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196">
        <v>0</v>
      </c>
      <c r="D26" s="196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196">
        <v>62247017.859999999</v>
      </c>
      <c r="D27" s="196">
        <v>62247017.859999999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196">
        <v>0</v>
      </c>
      <c r="D28" s="196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f>SUM(C33:C37)</f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196">
        <f>SUM(C55:C61)</f>
        <v>246498165.92000002</v>
      </c>
      <c r="D54" s="196">
        <f>SUM(D55:D61)</f>
        <v>0</v>
      </c>
      <c r="E54" s="196">
        <f>SUM(E55:E61)</f>
        <v>0</v>
      </c>
    </row>
    <row r="55" spans="1:8" x14ac:dyDescent="0.2">
      <c r="A55" s="40">
        <v>1231</v>
      </c>
      <c r="B55" s="38" t="s">
        <v>121</v>
      </c>
      <c r="C55" s="196">
        <v>24515378.460000001</v>
      </c>
      <c r="D55" s="196">
        <v>0</v>
      </c>
      <c r="E55" s="196">
        <v>0</v>
      </c>
    </row>
    <row r="56" spans="1:8" x14ac:dyDescent="0.2">
      <c r="A56" s="40">
        <v>1232</v>
      </c>
      <c r="B56" s="38" t="s">
        <v>122</v>
      </c>
      <c r="C56" s="196">
        <v>0</v>
      </c>
      <c r="D56" s="196">
        <v>0</v>
      </c>
      <c r="E56" s="196">
        <v>0</v>
      </c>
    </row>
    <row r="57" spans="1:8" x14ac:dyDescent="0.2">
      <c r="A57" s="40">
        <v>1233</v>
      </c>
      <c r="B57" s="38" t="s">
        <v>123</v>
      </c>
      <c r="C57" s="196">
        <v>6980800.9400000004</v>
      </c>
      <c r="D57" s="196">
        <v>0</v>
      </c>
      <c r="E57" s="196">
        <v>0</v>
      </c>
    </row>
    <row r="58" spans="1:8" x14ac:dyDescent="0.2">
      <c r="A58" s="40">
        <v>1234</v>
      </c>
      <c r="B58" s="38" t="s">
        <v>124</v>
      </c>
      <c r="C58" s="196">
        <v>0</v>
      </c>
      <c r="D58" s="196">
        <v>0</v>
      </c>
      <c r="E58" s="196">
        <v>0</v>
      </c>
    </row>
    <row r="59" spans="1:8" x14ac:dyDescent="0.2">
      <c r="A59" s="40">
        <v>1235</v>
      </c>
      <c r="B59" s="38" t="s">
        <v>125</v>
      </c>
      <c r="C59" s="196">
        <v>197143169.05000001</v>
      </c>
      <c r="D59" s="196">
        <v>0</v>
      </c>
      <c r="E59" s="196">
        <v>0</v>
      </c>
    </row>
    <row r="60" spans="1:8" x14ac:dyDescent="0.2">
      <c r="A60" s="40">
        <v>1236</v>
      </c>
      <c r="B60" s="38" t="s">
        <v>126</v>
      </c>
      <c r="C60" s="196">
        <v>17858817.469999999</v>
      </c>
      <c r="D60" s="196">
        <v>0</v>
      </c>
      <c r="E60" s="196">
        <v>0</v>
      </c>
    </row>
    <row r="61" spans="1:8" x14ac:dyDescent="0.2">
      <c r="A61" s="40">
        <v>1239</v>
      </c>
      <c r="B61" s="38" t="s">
        <v>127</v>
      </c>
      <c r="C61" s="196">
        <v>0</v>
      </c>
      <c r="D61" s="196">
        <v>0</v>
      </c>
      <c r="E61" s="196">
        <v>0</v>
      </c>
    </row>
    <row r="62" spans="1:8" x14ac:dyDescent="0.2">
      <c r="A62" s="40">
        <v>1240</v>
      </c>
      <c r="B62" s="38" t="s">
        <v>128</v>
      </c>
      <c r="C62" s="196">
        <f>SUM(C63:C70)</f>
        <v>98164516.470000014</v>
      </c>
      <c r="D62" s="196">
        <f t="shared" ref="D62:E62" si="0">SUM(D63:D70)</f>
        <v>5020847.96</v>
      </c>
      <c r="E62" s="196">
        <f t="shared" si="0"/>
        <v>44421276.719999999</v>
      </c>
    </row>
    <row r="63" spans="1:8" x14ac:dyDescent="0.2">
      <c r="A63" s="40">
        <v>1241</v>
      </c>
      <c r="B63" s="38" t="s">
        <v>129</v>
      </c>
      <c r="C63" s="196">
        <v>22898961.48</v>
      </c>
      <c r="D63" s="196">
        <v>0</v>
      </c>
      <c r="E63" s="196">
        <v>0</v>
      </c>
    </row>
    <row r="64" spans="1:8" x14ac:dyDescent="0.2">
      <c r="A64" s="40">
        <v>1242</v>
      </c>
      <c r="B64" s="38" t="s">
        <v>130</v>
      </c>
      <c r="C64" s="196">
        <v>3685679.56</v>
      </c>
      <c r="D64" s="196">
        <v>0</v>
      </c>
      <c r="E64" s="196">
        <v>0</v>
      </c>
    </row>
    <row r="65" spans="1:8" x14ac:dyDescent="0.2">
      <c r="A65" s="40">
        <v>1243</v>
      </c>
      <c r="B65" s="38" t="s">
        <v>131</v>
      </c>
      <c r="C65" s="196">
        <v>154416.42000000001</v>
      </c>
      <c r="D65" s="196">
        <v>0</v>
      </c>
      <c r="E65" s="196">
        <v>0</v>
      </c>
    </row>
    <row r="66" spans="1:8" x14ac:dyDescent="0.2">
      <c r="A66" s="40">
        <v>1244</v>
      </c>
      <c r="B66" s="38" t="s">
        <v>132</v>
      </c>
      <c r="C66" s="196">
        <v>49269795.770000003</v>
      </c>
      <c r="D66" s="196">
        <v>0</v>
      </c>
      <c r="E66" s="196">
        <v>0</v>
      </c>
    </row>
    <row r="67" spans="1:8" x14ac:dyDescent="0.2">
      <c r="A67" s="40">
        <v>1245</v>
      </c>
      <c r="B67" s="38" t="s">
        <v>133</v>
      </c>
      <c r="C67" s="196">
        <v>3682075.73</v>
      </c>
      <c r="D67" s="196">
        <v>5020847.96</v>
      </c>
      <c r="E67" s="196">
        <v>44421276.719999999</v>
      </c>
    </row>
    <row r="68" spans="1:8" x14ac:dyDescent="0.2">
      <c r="A68" s="40">
        <v>1246</v>
      </c>
      <c r="B68" s="38" t="s">
        <v>134</v>
      </c>
      <c r="C68" s="196">
        <v>18473587.510000002</v>
      </c>
      <c r="D68" s="196">
        <v>0</v>
      </c>
      <c r="E68" s="196">
        <v>0</v>
      </c>
    </row>
    <row r="69" spans="1:8" x14ac:dyDescent="0.2">
      <c r="A69" s="40">
        <v>1247</v>
      </c>
      <c r="B69" s="38" t="s">
        <v>135</v>
      </c>
      <c r="C69" s="196">
        <v>0</v>
      </c>
      <c r="D69" s="196">
        <v>0</v>
      </c>
      <c r="E69" s="196">
        <v>0</v>
      </c>
    </row>
    <row r="70" spans="1:8" x14ac:dyDescent="0.2">
      <c r="A70" s="40">
        <v>1248</v>
      </c>
      <c r="B70" s="38" t="s">
        <v>136</v>
      </c>
      <c r="C70" s="196">
        <v>0</v>
      </c>
      <c r="D70" s="196">
        <v>0</v>
      </c>
      <c r="E70" s="196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196">
        <f>SUM(C75:C79)</f>
        <v>366715.52</v>
      </c>
      <c r="D74" s="196">
        <f>SUM(D75:D79)</f>
        <v>30037.52</v>
      </c>
      <c r="E74" s="196">
        <f>SUM(E75:E79)</f>
        <v>0</v>
      </c>
    </row>
    <row r="75" spans="1:8" x14ac:dyDescent="0.2">
      <c r="A75" s="40">
        <v>1251</v>
      </c>
      <c r="B75" s="38" t="s">
        <v>141</v>
      </c>
      <c r="C75" s="196">
        <v>31380.32</v>
      </c>
      <c r="D75" s="196">
        <v>0</v>
      </c>
      <c r="E75" s="196">
        <v>0</v>
      </c>
    </row>
    <row r="76" spans="1:8" x14ac:dyDescent="0.2">
      <c r="A76" s="40">
        <v>1252</v>
      </c>
      <c r="B76" s="38" t="s">
        <v>142</v>
      </c>
      <c r="C76" s="196">
        <v>0</v>
      </c>
      <c r="D76" s="196">
        <v>0</v>
      </c>
      <c r="E76" s="196">
        <v>0</v>
      </c>
    </row>
    <row r="77" spans="1:8" x14ac:dyDescent="0.2">
      <c r="A77" s="40">
        <v>1253</v>
      </c>
      <c r="B77" s="38" t="s">
        <v>143</v>
      </c>
      <c r="C77" s="196">
        <v>0</v>
      </c>
      <c r="D77" s="196">
        <v>0</v>
      </c>
      <c r="E77" s="196">
        <v>0</v>
      </c>
    </row>
    <row r="78" spans="1:8" x14ac:dyDescent="0.2">
      <c r="A78" s="40">
        <v>1254</v>
      </c>
      <c r="B78" s="38" t="s">
        <v>144</v>
      </c>
      <c r="C78" s="196">
        <v>335335.2</v>
      </c>
      <c r="D78" s="196">
        <v>30037.52</v>
      </c>
      <c r="E78" s="196">
        <v>0</v>
      </c>
    </row>
    <row r="79" spans="1:8" x14ac:dyDescent="0.2">
      <c r="A79" s="40">
        <v>1259</v>
      </c>
      <c r="B79" s="38" t="s">
        <v>145</v>
      </c>
      <c r="C79" s="196">
        <v>0</v>
      </c>
      <c r="D79" s="196">
        <v>0</v>
      </c>
      <c r="E79" s="196">
        <v>0</v>
      </c>
    </row>
    <row r="80" spans="1:8" x14ac:dyDescent="0.2">
      <c r="A80" s="40">
        <v>1270</v>
      </c>
      <c r="B80" s="38" t="s">
        <v>146</v>
      </c>
      <c r="C80" s="196">
        <f>SUM(C81:C86)</f>
        <v>16037501.560000001</v>
      </c>
      <c r="D80" s="196">
        <f>SUM(D81:D86)</f>
        <v>0</v>
      </c>
      <c r="E80" s="196">
        <f>SUM(E81:E86)</f>
        <v>0</v>
      </c>
    </row>
    <row r="81" spans="1:8" x14ac:dyDescent="0.2">
      <c r="A81" s="40">
        <v>1271</v>
      </c>
      <c r="B81" s="38" t="s">
        <v>147</v>
      </c>
      <c r="C81" s="196">
        <v>16037501.560000001</v>
      </c>
      <c r="D81" s="196">
        <v>0</v>
      </c>
      <c r="E81" s="196">
        <v>0</v>
      </c>
    </row>
    <row r="82" spans="1:8" x14ac:dyDescent="0.2">
      <c r="A82" s="40">
        <v>1272</v>
      </c>
      <c r="B82" s="38" t="s">
        <v>148</v>
      </c>
      <c r="C82" s="196">
        <v>0</v>
      </c>
      <c r="D82" s="196">
        <v>0</v>
      </c>
      <c r="E82" s="196">
        <v>0</v>
      </c>
    </row>
    <row r="83" spans="1:8" x14ac:dyDescent="0.2">
      <c r="A83" s="40">
        <v>1273</v>
      </c>
      <c r="B83" s="38" t="s">
        <v>149</v>
      </c>
      <c r="C83" s="196">
        <v>0</v>
      </c>
      <c r="D83" s="196">
        <v>0</v>
      </c>
      <c r="E83" s="196">
        <v>0</v>
      </c>
    </row>
    <row r="84" spans="1:8" x14ac:dyDescent="0.2">
      <c r="A84" s="40">
        <v>1274</v>
      </c>
      <c r="B84" s="38" t="s">
        <v>150</v>
      </c>
      <c r="C84" s="196">
        <v>0</v>
      </c>
      <c r="D84" s="196">
        <v>0</v>
      </c>
      <c r="E84" s="196">
        <v>0</v>
      </c>
    </row>
    <row r="85" spans="1:8" x14ac:dyDescent="0.2">
      <c r="A85" s="40">
        <v>1275</v>
      </c>
      <c r="B85" s="38" t="s">
        <v>151</v>
      </c>
      <c r="C85" s="196">
        <v>0</v>
      </c>
      <c r="D85" s="196">
        <v>0</v>
      </c>
      <c r="E85" s="196">
        <v>0</v>
      </c>
    </row>
    <row r="86" spans="1:8" x14ac:dyDescent="0.2">
      <c r="A86" s="40">
        <v>1279</v>
      </c>
      <c r="B86" s="38" t="s">
        <v>152</v>
      </c>
      <c r="C86" s="196">
        <v>0</v>
      </c>
      <c r="D86" s="196">
        <v>0</v>
      </c>
      <c r="E86" s="196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196">
        <f>SUM(C104:C112)</f>
        <v>32779139.75</v>
      </c>
      <c r="D103" s="196">
        <f>SUM(D104:D112)</f>
        <v>32779139.75</v>
      </c>
      <c r="E103" s="42">
        <f>SUM(E104:E112)</f>
        <v>0</v>
      </c>
      <c r="F103" s="42">
        <f>SUM(F104:F112)</f>
        <v>0</v>
      </c>
      <c r="G103" s="42">
        <f>SUM(G104:G112)</f>
        <v>0</v>
      </c>
    </row>
    <row r="104" spans="1:8" x14ac:dyDescent="0.2">
      <c r="A104" s="40">
        <v>2111</v>
      </c>
      <c r="B104" s="38" t="s">
        <v>167</v>
      </c>
      <c r="C104" s="196">
        <v>0</v>
      </c>
      <c r="D104" s="196">
        <f>C104</f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196">
        <v>11252407.32</v>
      </c>
      <c r="D105" s="196">
        <f t="shared" ref="D105:D112" si="1">C105</f>
        <v>11252407.32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196">
        <v>12658674.99</v>
      </c>
      <c r="D106" s="196">
        <f t="shared" si="1"/>
        <v>12658674.99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196">
        <v>0</v>
      </c>
      <c r="D107" s="196">
        <f t="shared" si="1"/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196">
        <v>0</v>
      </c>
      <c r="D108" s="196">
        <f t="shared" si="1"/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196">
        <v>0</v>
      </c>
      <c r="D109" s="196">
        <f t="shared" si="1"/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196">
        <v>5235733.43</v>
      </c>
      <c r="D110" s="196">
        <f t="shared" si="1"/>
        <v>5235733.43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196">
        <v>0</v>
      </c>
      <c r="D111" s="196">
        <f t="shared" si="1"/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196">
        <v>3632324.01</v>
      </c>
      <c r="D112" s="196">
        <f t="shared" si="1"/>
        <v>3632324.01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196">
        <f>SUM(C114:C116)</f>
        <v>0</v>
      </c>
      <c r="D113" s="196">
        <f t="shared" ref="D113" si="2">SUM(D114:D116)</f>
        <v>0</v>
      </c>
      <c r="E113" s="42">
        <f t="shared" ref="E113:G113" si="3">SUM(E114:E116)</f>
        <v>0</v>
      </c>
      <c r="F113" s="42">
        <f t="shared" si="3"/>
        <v>0</v>
      </c>
      <c r="G113" s="42">
        <f t="shared" si="3"/>
        <v>0</v>
      </c>
    </row>
    <row r="114" spans="1:8" x14ac:dyDescent="0.2">
      <c r="A114" s="40">
        <v>2121</v>
      </c>
      <c r="B114" s="38" t="s">
        <v>177</v>
      </c>
      <c r="C114" s="196">
        <v>0</v>
      </c>
      <c r="D114" s="196">
        <f>C114</f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196">
        <v>0</v>
      </c>
      <c r="D115" s="196">
        <f t="shared" ref="D115:D116" si="4">C115</f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196">
        <v>0</v>
      </c>
      <c r="D116" s="196">
        <f t="shared" si="4"/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1"/>
      <c r="B3" s="12"/>
    </row>
    <row r="4" spans="1:2" ht="15" customHeight="1" x14ac:dyDescent="0.2">
      <c r="A4" s="112" t="s">
        <v>9</v>
      </c>
      <c r="B4" s="27" t="s">
        <v>205</v>
      </c>
    </row>
    <row r="5" spans="1:2" ht="15" customHeight="1" x14ac:dyDescent="0.2">
      <c r="A5" s="110"/>
      <c r="B5" s="27" t="s">
        <v>206</v>
      </c>
    </row>
    <row r="6" spans="1:2" ht="22.5" x14ac:dyDescent="0.2">
      <c r="A6" s="110"/>
      <c r="B6" s="25" t="s">
        <v>207</v>
      </c>
    </row>
    <row r="7" spans="1:2" ht="15" customHeight="1" x14ac:dyDescent="0.2">
      <c r="A7" s="110"/>
      <c r="B7" s="27" t="s">
        <v>208</v>
      </c>
    </row>
    <row r="8" spans="1:2" x14ac:dyDescent="0.2">
      <c r="A8" s="110"/>
    </row>
    <row r="9" spans="1:2" ht="15" customHeight="1" x14ac:dyDescent="0.2">
      <c r="A9" s="112" t="s">
        <v>11</v>
      </c>
      <c r="B9" s="27" t="s">
        <v>209</v>
      </c>
    </row>
    <row r="10" spans="1:2" ht="15" customHeight="1" x14ac:dyDescent="0.2">
      <c r="A10" s="110"/>
      <c r="B10" s="27" t="s">
        <v>210</v>
      </c>
    </row>
    <row r="11" spans="1:2" ht="15" customHeight="1" x14ac:dyDescent="0.2">
      <c r="A11" s="110"/>
      <c r="B11" s="27" t="s">
        <v>211</v>
      </c>
    </row>
    <row r="12" spans="1:2" ht="15" customHeight="1" x14ac:dyDescent="0.2">
      <c r="A12" s="110"/>
      <c r="B12" s="27" t="s">
        <v>212</v>
      </c>
    </row>
    <row r="13" spans="1:2" ht="15" customHeight="1" x14ac:dyDescent="0.2">
      <c r="A13" s="110"/>
      <c r="B13" s="27" t="s">
        <v>213</v>
      </c>
    </row>
    <row r="14" spans="1:2" x14ac:dyDescent="0.2">
      <c r="A14" s="110"/>
    </row>
    <row r="15" spans="1:2" ht="15" customHeight="1" x14ac:dyDescent="0.2">
      <c r="A15" s="112" t="s">
        <v>13</v>
      </c>
      <c r="B15" s="28" t="s">
        <v>214</v>
      </c>
    </row>
    <row r="16" spans="1:2" ht="15" customHeight="1" x14ac:dyDescent="0.2">
      <c r="A16" s="110"/>
      <c r="B16" s="28" t="s">
        <v>215</v>
      </c>
    </row>
    <row r="17" spans="1:2" ht="15" customHeight="1" x14ac:dyDescent="0.2">
      <c r="A17" s="110"/>
      <c r="B17" s="28" t="s">
        <v>216</v>
      </c>
    </row>
    <row r="18" spans="1:2" ht="15" customHeight="1" x14ac:dyDescent="0.2">
      <c r="A18" s="110"/>
      <c r="B18" s="27" t="s">
        <v>217</v>
      </c>
    </row>
    <row r="19" spans="1:2" ht="15" customHeight="1" x14ac:dyDescent="0.2">
      <c r="A19" s="110"/>
      <c r="B19" s="23" t="s">
        <v>218</v>
      </c>
    </row>
    <row r="20" spans="1:2" x14ac:dyDescent="0.2">
      <c r="A20" s="110"/>
    </row>
    <row r="21" spans="1:2" ht="15" customHeight="1" x14ac:dyDescent="0.2">
      <c r="A21" s="112" t="s">
        <v>15</v>
      </c>
      <c r="B21" s="1" t="s">
        <v>219</v>
      </c>
    </row>
    <row r="22" spans="1:2" ht="15" customHeight="1" x14ac:dyDescent="0.2">
      <c r="A22" s="110"/>
      <c r="B22" s="29" t="s">
        <v>220</v>
      </c>
    </row>
    <row r="23" spans="1:2" x14ac:dyDescent="0.2">
      <c r="A23" s="110"/>
    </row>
    <row r="24" spans="1:2" ht="15" customHeight="1" x14ac:dyDescent="0.2">
      <c r="A24" s="112" t="s">
        <v>17</v>
      </c>
      <c r="B24" s="23" t="s">
        <v>221</v>
      </c>
    </row>
    <row r="25" spans="1:2" ht="15" customHeight="1" x14ac:dyDescent="0.2">
      <c r="A25" s="110"/>
      <c r="B25" s="23" t="s">
        <v>222</v>
      </c>
    </row>
    <row r="26" spans="1:2" ht="15" customHeight="1" x14ac:dyDescent="0.2">
      <c r="A26" s="110"/>
      <c r="B26" s="23" t="s">
        <v>223</v>
      </c>
    </row>
    <row r="27" spans="1:2" x14ac:dyDescent="0.2">
      <c r="A27" s="110"/>
    </row>
    <row r="28" spans="1:2" ht="15" customHeight="1" x14ac:dyDescent="0.2">
      <c r="A28" s="112" t="s">
        <v>19</v>
      </c>
      <c r="B28" s="23" t="s">
        <v>224</v>
      </c>
    </row>
    <row r="29" spans="1:2" ht="15" customHeight="1" x14ac:dyDescent="0.2">
      <c r="A29" s="110"/>
      <c r="B29" s="23" t="s">
        <v>225</v>
      </c>
    </row>
    <row r="30" spans="1:2" ht="15" customHeight="1" x14ac:dyDescent="0.2">
      <c r="A30" s="110"/>
      <c r="B30" s="23" t="s">
        <v>226</v>
      </c>
    </row>
    <row r="31" spans="1:2" ht="15" customHeight="1" x14ac:dyDescent="0.2">
      <c r="A31" s="110"/>
      <c r="B31" s="30" t="s">
        <v>227</v>
      </c>
    </row>
    <row r="32" spans="1:2" x14ac:dyDescent="0.2">
      <c r="A32" s="110"/>
    </row>
    <row r="33" spans="1:2" ht="15" customHeight="1" x14ac:dyDescent="0.2">
      <c r="A33" s="112" t="s">
        <v>21</v>
      </c>
      <c r="B33" s="23" t="s">
        <v>228</v>
      </c>
    </row>
    <row r="34" spans="1:2" ht="15" customHeight="1" x14ac:dyDescent="0.2">
      <c r="A34" s="110"/>
      <c r="B34" s="23" t="s">
        <v>229</v>
      </c>
    </row>
    <row r="35" spans="1:2" x14ac:dyDescent="0.2">
      <c r="A35" s="110"/>
    </row>
    <row r="36" spans="1:2" ht="15" customHeight="1" x14ac:dyDescent="0.2">
      <c r="A36" s="112" t="s">
        <v>23</v>
      </c>
      <c r="B36" s="27" t="s">
        <v>230</v>
      </c>
    </row>
    <row r="37" spans="1:2" ht="15" customHeight="1" x14ac:dyDescent="0.2">
      <c r="A37" s="110"/>
      <c r="B37" s="27" t="s">
        <v>231</v>
      </c>
    </row>
    <row r="38" spans="1:2" ht="15" customHeight="1" x14ac:dyDescent="0.2">
      <c r="A38" s="110"/>
      <c r="B38" s="31" t="s">
        <v>232</v>
      </c>
    </row>
    <row r="39" spans="1:2" ht="15" customHeight="1" x14ac:dyDescent="0.2">
      <c r="A39" s="110"/>
      <c r="B39" s="27" t="s">
        <v>233</v>
      </c>
    </row>
    <row r="40" spans="1:2" ht="15" customHeight="1" x14ac:dyDescent="0.2">
      <c r="A40" s="110"/>
      <c r="B40" s="27" t="s">
        <v>234</v>
      </c>
    </row>
    <row r="41" spans="1:2" ht="15" customHeight="1" x14ac:dyDescent="0.2">
      <c r="A41" s="110"/>
      <c r="B41" s="27" t="s">
        <v>235</v>
      </c>
    </row>
    <row r="42" spans="1:2" x14ac:dyDescent="0.2">
      <c r="A42" s="110"/>
    </row>
    <row r="43" spans="1:2" ht="15" customHeight="1" x14ac:dyDescent="0.2">
      <c r="A43" s="112" t="s">
        <v>25</v>
      </c>
      <c r="B43" s="27" t="s">
        <v>236</v>
      </c>
    </row>
    <row r="44" spans="1:2" ht="15" customHeight="1" x14ac:dyDescent="0.2">
      <c r="A44" s="110"/>
      <c r="B44" s="27" t="s">
        <v>237</v>
      </c>
    </row>
    <row r="45" spans="1:2" ht="15" customHeight="1" x14ac:dyDescent="0.2">
      <c r="A45" s="110"/>
      <c r="B45" s="31" t="s">
        <v>238</v>
      </c>
    </row>
    <row r="46" spans="1:2" ht="15" customHeight="1" x14ac:dyDescent="0.2">
      <c r="A46" s="110"/>
      <c r="B46" s="27" t="s">
        <v>239</v>
      </c>
    </row>
    <row r="47" spans="1:2" ht="15" customHeight="1" x14ac:dyDescent="0.2">
      <c r="A47" s="110"/>
      <c r="B47" s="27" t="s">
        <v>240</v>
      </c>
    </row>
    <row r="48" spans="1:2" ht="15" customHeight="1" x14ac:dyDescent="0.2">
      <c r="A48" s="110"/>
      <c r="B48" s="27" t="s">
        <v>241</v>
      </c>
    </row>
    <row r="49" spans="1:2" x14ac:dyDescent="0.2">
      <c r="A49" s="110"/>
    </row>
    <row r="50" spans="1:2" ht="25.5" customHeight="1" x14ac:dyDescent="0.2">
      <c r="A50" s="112" t="s">
        <v>27</v>
      </c>
      <c r="B50" s="25" t="s">
        <v>242</v>
      </c>
    </row>
    <row r="51" spans="1:2" x14ac:dyDescent="0.2">
      <c r="A51" s="110"/>
    </row>
    <row r="52" spans="1:2" ht="15" customHeight="1" x14ac:dyDescent="0.2">
      <c r="A52" s="112" t="s">
        <v>29</v>
      </c>
      <c r="B52" s="27" t="s">
        <v>243</v>
      </c>
    </row>
    <row r="53" spans="1:2" x14ac:dyDescent="0.2">
      <c r="A53" s="110"/>
    </row>
    <row r="54" spans="1:2" ht="15" customHeight="1" x14ac:dyDescent="0.2">
      <c r="A54" s="112" t="s">
        <v>31</v>
      </c>
      <c r="B54" s="28" t="s">
        <v>244</v>
      </c>
    </row>
    <row r="55" spans="1:2" ht="15" customHeight="1" x14ac:dyDescent="0.2">
      <c r="A55" s="110"/>
      <c r="B55" s="28" t="s">
        <v>245</v>
      </c>
    </row>
    <row r="56" spans="1:2" ht="15" customHeight="1" x14ac:dyDescent="0.2">
      <c r="A56" s="110"/>
      <c r="B56" s="28" t="s">
        <v>246</v>
      </c>
    </row>
    <row r="57" spans="1:2" ht="15" customHeight="1" x14ac:dyDescent="0.2">
      <c r="A57" s="110"/>
      <c r="B57" s="28" t="s">
        <v>247</v>
      </c>
    </row>
    <row r="58" spans="1:2" ht="15" customHeight="1" x14ac:dyDescent="0.2">
      <c r="A58" s="110"/>
      <c r="B58" s="28" t="s">
        <v>248</v>
      </c>
    </row>
    <row r="59" spans="1:2" x14ac:dyDescent="0.2">
      <c r="A59" s="110"/>
    </row>
    <row r="60" spans="1:2" ht="15" customHeight="1" x14ac:dyDescent="0.2">
      <c r="A60" s="112" t="s">
        <v>33</v>
      </c>
      <c r="B60" s="23" t="s">
        <v>249</v>
      </c>
    </row>
    <row r="61" spans="1:2" x14ac:dyDescent="0.2">
      <c r="A61" s="110"/>
      <c r="B61" s="23"/>
    </row>
    <row r="62" spans="1:2" ht="15" customHeight="1" x14ac:dyDescent="0.2">
      <c r="A62" s="112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topLeftCell="A175" zoomScaleNormal="100" workbookViewId="0">
      <selection activeCell="C98" sqref="C98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6" t="str">
        <f>ESF!A1</f>
        <v>Municipio de Apaseo el Grande, Guanajuato</v>
      </c>
      <c r="B1" s="166"/>
      <c r="C1" s="166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6" t="s">
        <v>250</v>
      </c>
      <c r="B2" s="166"/>
      <c r="C2" s="166"/>
      <c r="D2" s="34" t="s">
        <v>2</v>
      </c>
      <c r="E2" s="43" t="str">
        <f>'Notas a los Edos Financieros'!D2</f>
        <v>Anual</v>
      </c>
    </row>
    <row r="3" spans="1:5" s="35" customFormat="1" ht="18.95" customHeight="1" x14ac:dyDescent="0.25">
      <c r="A3" s="166" t="str">
        <f>ESF!A3</f>
        <v>Correspondiente del 1 de Enero al 31 de Diciembre de 2023</v>
      </c>
      <c r="B3" s="166"/>
      <c r="C3" s="166"/>
      <c r="D3" s="34" t="s">
        <v>3</v>
      </c>
      <c r="E3" s="43">
        <f>'Notas a los Edos Financieros'!D3</f>
        <v>4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186">
        <f>SUM(C9+C19+C25+C28+C34+C37+C46)</f>
        <v>131380845.80999999</v>
      </c>
      <c r="D8" s="66"/>
      <c r="E8" s="64"/>
    </row>
    <row r="9" spans="1:5" x14ac:dyDescent="0.2">
      <c r="A9" s="65">
        <v>4110</v>
      </c>
      <c r="B9" s="66" t="s">
        <v>253</v>
      </c>
      <c r="C9" s="69">
        <f>SUM(C10:C18)</f>
        <v>96841869.289999992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86293208.269999996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558901.53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9989759.4900000002</v>
      </c>
      <c r="D16" s="66"/>
      <c r="E16" s="64"/>
    </row>
    <row r="17" spans="1:5" ht="22.5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f>SUM(C20:C24)</f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f>SUM(C26:C27)</f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f>SUM(C29:C33)</f>
        <v>19045163.379999999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970188.2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18074975.18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f>SUM(C35:C36)</f>
        <v>9687911.2300000004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9687911.2300000004</v>
      </c>
      <c r="D35" s="66"/>
      <c r="E35" s="64"/>
    </row>
    <row r="36" spans="1:5" ht="22.5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f>SUM(C38:C45)</f>
        <v>5805901.9100000001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5383160.4299999997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152210.74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270530.74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f>SUM(C47:C54)</f>
        <v>0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186">
        <f>+C59+C65</f>
        <v>519493742.00999999</v>
      </c>
      <c r="D58" s="66"/>
      <c r="E58" s="64"/>
    </row>
    <row r="59" spans="1:5" ht="22.5" x14ac:dyDescent="0.2">
      <c r="A59" s="65">
        <v>4210</v>
      </c>
      <c r="B59" s="67" t="s">
        <v>300</v>
      </c>
      <c r="C59" s="69">
        <f>SUM(C60:C64)</f>
        <v>324655826.99000001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173001688.00999999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147514234.43000001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4139904.55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f>SUM(C66:C69)</f>
        <v>194837915.02000001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194837915.02000001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186">
        <f>C99+C127+C160+C170+C185+C214</f>
        <v>352894077.7299999</v>
      </c>
      <c r="D98" s="70">
        <v>1</v>
      </c>
      <c r="E98" s="66"/>
    </row>
    <row r="99" spans="1:5" x14ac:dyDescent="0.2">
      <c r="A99" s="68">
        <v>5100</v>
      </c>
      <c r="B99" s="66" t="s">
        <v>332</v>
      </c>
      <c r="C99" s="69">
        <f>C100+C107+C117</f>
        <v>276654856.80999994</v>
      </c>
      <c r="D99" s="70">
        <f>C99/$C$98</f>
        <v>0.78396004429881427</v>
      </c>
      <c r="E99" s="66"/>
    </row>
    <row r="100" spans="1:5" x14ac:dyDescent="0.2">
      <c r="A100" s="68">
        <v>5110</v>
      </c>
      <c r="B100" s="66" t="s">
        <v>333</v>
      </c>
      <c r="C100" s="69">
        <f>SUM(C101:C106)</f>
        <v>167242533.72</v>
      </c>
      <c r="D100" s="70">
        <f t="shared" ref="D100:D163" si="0">C100/$C$98</f>
        <v>0.47391708808431082</v>
      </c>
      <c r="E100" s="66"/>
    </row>
    <row r="101" spans="1:5" x14ac:dyDescent="0.2">
      <c r="A101" s="68">
        <v>5111</v>
      </c>
      <c r="B101" s="66" t="s">
        <v>334</v>
      </c>
      <c r="C101" s="69">
        <v>88042385.010000005</v>
      </c>
      <c r="D101" s="70">
        <f t="shared" si="0"/>
        <v>0.24948671730717295</v>
      </c>
      <c r="E101" s="66"/>
    </row>
    <row r="102" spans="1:5" x14ac:dyDescent="0.2">
      <c r="A102" s="68">
        <v>5112</v>
      </c>
      <c r="B102" s="66" t="s">
        <v>335</v>
      </c>
      <c r="C102" s="69">
        <v>15494415.75</v>
      </c>
      <c r="D102" s="70">
        <f t="shared" si="0"/>
        <v>4.3906703817950761E-2</v>
      </c>
      <c r="E102" s="66"/>
    </row>
    <row r="103" spans="1:5" x14ac:dyDescent="0.2">
      <c r="A103" s="68">
        <v>5113</v>
      </c>
      <c r="B103" s="66" t="s">
        <v>336</v>
      </c>
      <c r="C103" s="69">
        <v>15449923.970000001</v>
      </c>
      <c r="D103" s="70">
        <f t="shared" si="0"/>
        <v>4.37806269501093E-2</v>
      </c>
      <c r="E103" s="66"/>
    </row>
    <row r="104" spans="1:5" x14ac:dyDescent="0.2">
      <c r="A104" s="68">
        <v>5114</v>
      </c>
      <c r="B104" s="66" t="s">
        <v>337</v>
      </c>
      <c r="C104" s="69">
        <v>21123943.739999998</v>
      </c>
      <c r="D104" s="70">
        <f t="shared" si="0"/>
        <v>5.9859161921561002E-2</v>
      </c>
      <c r="E104" s="66"/>
    </row>
    <row r="105" spans="1:5" x14ac:dyDescent="0.2">
      <c r="A105" s="68">
        <v>5115</v>
      </c>
      <c r="B105" s="66" t="s">
        <v>338</v>
      </c>
      <c r="C105" s="69">
        <v>4528995.25</v>
      </c>
      <c r="D105" s="70">
        <f t="shared" si="0"/>
        <v>1.2833865841934432E-2</v>
      </c>
      <c r="E105" s="66"/>
    </row>
    <row r="106" spans="1:5" x14ac:dyDescent="0.2">
      <c r="A106" s="68">
        <v>5116</v>
      </c>
      <c r="B106" s="66" t="s">
        <v>339</v>
      </c>
      <c r="C106" s="69">
        <v>22602870</v>
      </c>
      <c r="D106" s="70">
        <f t="shared" si="0"/>
        <v>6.4050012245582391E-2</v>
      </c>
      <c r="E106" s="66"/>
    </row>
    <row r="107" spans="1:5" x14ac:dyDescent="0.2">
      <c r="A107" s="68">
        <v>5120</v>
      </c>
      <c r="B107" s="66" t="s">
        <v>340</v>
      </c>
      <c r="C107" s="69">
        <f>SUM(C108:C116)</f>
        <v>52678494.61999999</v>
      </c>
      <c r="D107" s="70">
        <f t="shared" si="0"/>
        <v>0.14927565506016915</v>
      </c>
      <c r="E107" s="66"/>
    </row>
    <row r="108" spans="1:5" x14ac:dyDescent="0.2">
      <c r="A108" s="68">
        <v>5121</v>
      </c>
      <c r="B108" s="66" t="s">
        <v>341</v>
      </c>
      <c r="C108" s="69">
        <v>4909628.88</v>
      </c>
      <c r="D108" s="70">
        <f t="shared" si="0"/>
        <v>1.3912471729707996E-2</v>
      </c>
      <c r="E108" s="66"/>
    </row>
    <row r="109" spans="1:5" x14ac:dyDescent="0.2">
      <c r="A109" s="68">
        <v>5122</v>
      </c>
      <c r="B109" s="66" t="s">
        <v>342</v>
      </c>
      <c r="C109" s="69">
        <v>2644771.59</v>
      </c>
      <c r="D109" s="70">
        <f t="shared" si="0"/>
        <v>7.4945196219006003E-3</v>
      </c>
      <c r="E109" s="66"/>
    </row>
    <row r="110" spans="1:5" x14ac:dyDescent="0.2">
      <c r="A110" s="68">
        <v>5123</v>
      </c>
      <c r="B110" s="66" t="s">
        <v>343</v>
      </c>
      <c r="C110" s="69">
        <v>21493.43</v>
      </c>
      <c r="D110" s="70">
        <f t="shared" si="0"/>
        <v>6.0906179378971261E-5</v>
      </c>
      <c r="E110" s="66"/>
    </row>
    <row r="111" spans="1:5" x14ac:dyDescent="0.2">
      <c r="A111" s="68">
        <v>5124</v>
      </c>
      <c r="B111" s="66" t="s">
        <v>344</v>
      </c>
      <c r="C111" s="69">
        <v>10096891.050000001</v>
      </c>
      <c r="D111" s="70">
        <f t="shared" si="0"/>
        <v>2.8611676101079703E-2</v>
      </c>
      <c r="E111" s="66"/>
    </row>
    <row r="112" spans="1:5" x14ac:dyDescent="0.2">
      <c r="A112" s="68">
        <v>5125</v>
      </c>
      <c r="B112" s="66" t="s">
        <v>345</v>
      </c>
      <c r="C112" s="69">
        <v>1441875.05</v>
      </c>
      <c r="D112" s="70">
        <f t="shared" si="0"/>
        <v>4.0858578848216942E-3</v>
      </c>
      <c r="E112" s="66"/>
    </row>
    <row r="113" spans="1:5" x14ac:dyDescent="0.2">
      <c r="A113" s="68">
        <v>5126</v>
      </c>
      <c r="B113" s="66" t="s">
        <v>346</v>
      </c>
      <c r="C113" s="69">
        <v>21289487.02</v>
      </c>
      <c r="D113" s="70">
        <f t="shared" si="0"/>
        <v>6.032826381486809E-2</v>
      </c>
      <c r="E113" s="66"/>
    </row>
    <row r="114" spans="1:5" x14ac:dyDescent="0.2">
      <c r="A114" s="68">
        <v>5127</v>
      </c>
      <c r="B114" s="66" t="s">
        <v>347</v>
      </c>
      <c r="C114" s="69">
        <v>2419764.0099999998</v>
      </c>
      <c r="D114" s="70">
        <f t="shared" si="0"/>
        <v>6.8569130589132953E-3</v>
      </c>
      <c r="E114" s="66"/>
    </row>
    <row r="115" spans="1:5" x14ac:dyDescent="0.2">
      <c r="A115" s="68">
        <v>5128</v>
      </c>
      <c r="B115" s="66" t="s">
        <v>348</v>
      </c>
      <c r="C115" s="69">
        <v>0</v>
      </c>
      <c r="D115" s="70">
        <f t="shared" si="0"/>
        <v>0</v>
      </c>
      <c r="E115" s="66"/>
    </row>
    <row r="116" spans="1:5" x14ac:dyDescent="0.2">
      <c r="A116" s="68">
        <v>5129</v>
      </c>
      <c r="B116" s="66" t="s">
        <v>349</v>
      </c>
      <c r="C116" s="69">
        <v>9854583.5899999999</v>
      </c>
      <c r="D116" s="70">
        <f t="shared" si="0"/>
        <v>2.7925046669498844E-2</v>
      </c>
      <c r="E116" s="66"/>
    </row>
    <row r="117" spans="1:5" x14ac:dyDescent="0.2">
      <c r="A117" s="68">
        <v>5130</v>
      </c>
      <c r="B117" s="66" t="s">
        <v>350</v>
      </c>
      <c r="C117" s="69">
        <f>SUM(C118:C126)</f>
        <v>56733828.469999999</v>
      </c>
      <c r="D117" s="70">
        <f t="shared" si="0"/>
        <v>0.16076730115433444</v>
      </c>
      <c r="E117" s="66"/>
    </row>
    <row r="118" spans="1:5" x14ac:dyDescent="0.2">
      <c r="A118" s="68">
        <v>5131</v>
      </c>
      <c r="B118" s="66" t="s">
        <v>351</v>
      </c>
      <c r="C118" s="69">
        <v>1819549.04</v>
      </c>
      <c r="D118" s="70">
        <f t="shared" si="0"/>
        <v>5.1560770067446172E-3</v>
      </c>
      <c r="E118" s="66"/>
    </row>
    <row r="119" spans="1:5" x14ac:dyDescent="0.2">
      <c r="A119" s="68">
        <v>5132</v>
      </c>
      <c r="B119" s="66" t="s">
        <v>352</v>
      </c>
      <c r="C119" s="69">
        <v>5435276.0199999996</v>
      </c>
      <c r="D119" s="70">
        <f t="shared" si="0"/>
        <v>1.5402004065816434E-2</v>
      </c>
      <c r="E119" s="66"/>
    </row>
    <row r="120" spans="1:5" x14ac:dyDescent="0.2">
      <c r="A120" s="68">
        <v>5133</v>
      </c>
      <c r="B120" s="66" t="s">
        <v>353</v>
      </c>
      <c r="C120" s="69">
        <v>7030961.1100000003</v>
      </c>
      <c r="D120" s="70">
        <f t="shared" si="0"/>
        <v>1.992371522703593E-2</v>
      </c>
      <c r="E120" s="66"/>
    </row>
    <row r="121" spans="1:5" x14ac:dyDescent="0.2">
      <c r="A121" s="68">
        <v>5134</v>
      </c>
      <c r="B121" s="66" t="s">
        <v>354</v>
      </c>
      <c r="C121" s="69">
        <v>2645168.17</v>
      </c>
      <c r="D121" s="70">
        <f t="shared" si="0"/>
        <v>7.4956434152001396E-3</v>
      </c>
      <c r="E121" s="66"/>
    </row>
    <row r="122" spans="1:5" x14ac:dyDescent="0.2">
      <c r="A122" s="68">
        <v>5135</v>
      </c>
      <c r="B122" s="66" t="s">
        <v>355</v>
      </c>
      <c r="C122" s="69">
        <v>9000837.8399999999</v>
      </c>
      <c r="D122" s="70">
        <f t="shared" si="0"/>
        <v>2.5505777534998938E-2</v>
      </c>
      <c r="E122" s="66"/>
    </row>
    <row r="123" spans="1:5" x14ac:dyDescent="0.2">
      <c r="A123" s="68">
        <v>5136</v>
      </c>
      <c r="B123" s="66" t="s">
        <v>356</v>
      </c>
      <c r="C123" s="69">
        <v>3097670.81</v>
      </c>
      <c r="D123" s="70">
        <f t="shared" si="0"/>
        <v>8.7779053418120413E-3</v>
      </c>
      <c r="E123" s="66"/>
    </row>
    <row r="124" spans="1:5" x14ac:dyDescent="0.2">
      <c r="A124" s="68">
        <v>5137</v>
      </c>
      <c r="B124" s="66" t="s">
        <v>357</v>
      </c>
      <c r="C124" s="69">
        <v>217263.6</v>
      </c>
      <c r="D124" s="70">
        <f t="shared" si="0"/>
        <v>6.156623579447794E-4</v>
      </c>
      <c r="E124" s="66"/>
    </row>
    <row r="125" spans="1:5" x14ac:dyDescent="0.2">
      <c r="A125" s="68">
        <v>5138</v>
      </c>
      <c r="B125" s="66" t="s">
        <v>358</v>
      </c>
      <c r="C125" s="69">
        <v>19918366.460000001</v>
      </c>
      <c r="D125" s="70">
        <f t="shared" si="0"/>
        <v>5.6442903740763793E-2</v>
      </c>
      <c r="E125" s="66"/>
    </row>
    <row r="126" spans="1:5" x14ac:dyDescent="0.2">
      <c r="A126" s="68">
        <v>5139</v>
      </c>
      <c r="B126" s="66" t="s">
        <v>359</v>
      </c>
      <c r="C126" s="69">
        <v>7568735.4199999999</v>
      </c>
      <c r="D126" s="70">
        <f t="shared" si="0"/>
        <v>2.1447612464017766E-2</v>
      </c>
      <c r="E126" s="66"/>
    </row>
    <row r="127" spans="1:5" x14ac:dyDescent="0.2">
      <c r="A127" s="68">
        <v>5200</v>
      </c>
      <c r="B127" s="66" t="s">
        <v>360</v>
      </c>
      <c r="C127" s="69">
        <f>C128+C131+C134+C137+C142+C146+C149+C151+C157</f>
        <v>41776079.960000001</v>
      </c>
      <c r="D127" s="70">
        <f t="shared" si="0"/>
        <v>0.11838135745639511</v>
      </c>
      <c r="E127" s="66"/>
    </row>
    <row r="128" spans="1:5" x14ac:dyDescent="0.2">
      <c r="A128" s="68">
        <v>5210</v>
      </c>
      <c r="B128" s="66" t="s">
        <v>361</v>
      </c>
      <c r="C128" s="69">
        <f>SUM(C129:C130)</f>
        <v>0</v>
      </c>
      <c r="D128" s="70">
        <f t="shared" si="0"/>
        <v>0</v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70">
        <f t="shared" si="0"/>
        <v>0</v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70">
        <f t="shared" si="0"/>
        <v>0</v>
      </c>
      <c r="E130" s="66"/>
    </row>
    <row r="131" spans="1:5" x14ac:dyDescent="0.2">
      <c r="A131" s="68">
        <v>5220</v>
      </c>
      <c r="B131" s="66" t="s">
        <v>364</v>
      </c>
      <c r="C131" s="69">
        <f>SUM(C132:C133)</f>
        <v>0</v>
      </c>
      <c r="D131" s="70">
        <f t="shared" si="0"/>
        <v>0</v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70">
        <f t="shared" si="0"/>
        <v>0</v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70">
        <f t="shared" si="0"/>
        <v>0</v>
      </c>
      <c r="E133" s="66"/>
    </row>
    <row r="134" spans="1:5" x14ac:dyDescent="0.2">
      <c r="A134" s="68">
        <v>5230</v>
      </c>
      <c r="B134" s="66" t="s">
        <v>308</v>
      </c>
      <c r="C134" s="69">
        <f>SUM(C135:C136)</f>
        <v>23466682.510000002</v>
      </c>
      <c r="D134" s="70">
        <f t="shared" si="0"/>
        <v>6.6497807673481041E-2</v>
      </c>
      <c r="E134" s="66"/>
    </row>
    <row r="135" spans="1:5" x14ac:dyDescent="0.2">
      <c r="A135" s="68">
        <v>5231</v>
      </c>
      <c r="B135" s="66" t="s">
        <v>367</v>
      </c>
      <c r="C135" s="69">
        <v>23466682.510000002</v>
      </c>
      <c r="D135" s="70">
        <f t="shared" si="0"/>
        <v>6.6497807673481041E-2</v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70">
        <f t="shared" si="0"/>
        <v>0</v>
      </c>
      <c r="E136" s="66"/>
    </row>
    <row r="137" spans="1:5" x14ac:dyDescent="0.2">
      <c r="A137" s="68">
        <v>5240</v>
      </c>
      <c r="B137" s="66" t="s">
        <v>369</v>
      </c>
      <c r="C137" s="69">
        <f>SUM(C138:C141)</f>
        <v>18309397.449999999</v>
      </c>
      <c r="D137" s="70">
        <f t="shared" si="0"/>
        <v>5.1883549782914075E-2</v>
      </c>
      <c r="E137" s="66"/>
    </row>
    <row r="138" spans="1:5" x14ac:dyDescent="0.2">
      <c r="A138" s="68">
        <v>5241</v>
      </c>
      <c r="B138" s="66" t="s">
        <v>370</v>
      </c>
      <c r="C138" s="69">
        <v>16437241.41</v>
      </c>
      <c r="D138" s="70">
        <f t="shared" si="0"/>
        <v>4.657839971623489E-2</v>
      </c>
      <c r="E138" s="66"/>
    </row>
    <row r="139" spans="1:5" x14ac:dyDescent="0.2">
      <c r="A139" s="68">
        <v>5242</v>
      </c>
      <c r="B139" s="66" t="s">
        <v>371</v>
      </c>
      <c r="C139" s="69">
        <v>1479135</v>
      </c>
      <c r="D139" s="70">
        <f t="shared" si="0"/>
        <v>4.1914418329561474E-3</v>
      </c>
      <c r="E139" s="66"/>
    </row>
    <row r="140" spans="1:5" x14ac:dyDescent="0.2">
      <c r="A140" s="68">
        <v>5243</v>
      </c>
      <c r="B140" s="66" t="s">
        <v>372</v>
      </c>
      <c r="C140" s="69">
        <v>393021.04</v>
      </c>
      <c r="D140" s="70">
        <f t="shared" si="0"/>
        <v>1.1137082337230417E-3</v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70">
        <f t="shared" si="0"/>
        <v>0</v>
      </c>
      <c r="E141" s="66"/>
    </row>
    <row r="142" spans="1:5" x14ac:dyDescent="0.2">
      <c r="A142" s="68">
        <v>5250</v>
      </c>
      <c r="B142" s="66" t="s">
        <v>309</v>
      </c>
      <c r="C142" s="69">
        <f>SUM(C143:C145)</f>
        <v>0</v>
      </c>
      <c r="D142" s="70">
        <f t="shared" si="0"/>
        <v>0</v>
      </c>
      <c r="E142" s="66"/>
    </row>
    <row r="143" spans="1:5" x14ac:dyDescent="0.2">
      <c r="A143" s="68">
        <v>5251</v>
      </c>
      <c r="B143" s="66" t="s">
        <v>374</v>
      </c>
      <c r="C143" s="69">
        <v>0</v>
      </c>
      <c r="D143" s="70">
        <f t="shared" si="0"/>
        <v>0</v>
      </c>
      <c r="E143" s="66"/>
    </row>
    <row r="144" spans="1:5" x14ac:dyDescent="0.2">
      <c r="A144" s="68">
        <v>5252</v>
      </c>
      <c r="B144" s="66" t="s">
        <v>375</v>
      </c>
      <c r="C144" s="69">
        <v>0</v>
      </c>
      <c r="D144" s="70">
        <f t="shared" si="0"/>
        <v>0</v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70">
        <f t="shared" si="0"/>
        <v>0</v>
      </c>
      <c r="E145" s="66"/>
    </row>
    <row r="146" spans="1:5" x14ac:dyDescent="0.2">
      <c r="A146" s="68">
        <v>5260</v>
      </c>
      <c r="B146" s="66" t="s">
        <v>377</v>
      </c>
      <c r="C146" s="69">
        <f>SUM(C147:C148)</f>
        <v>0</v>
      </c>
      <c r="D146" s="70">
        <f t="shared" si="0"/>
        <v>0</v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70">
        <f t="shared" si="0"/>
        <v>0</v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70">
        <f t="shared" si="0"/>
        <v>0</v>
      </c>
      <c r="E148" s="66"/>
    </row>
    <row r="149" spans="1:5" x14ac:dyDescent="0.2">
      <c r="A149" s="68">
        <v>5270</v>
      </c>
      <c r="B149" s="66" t="s">
        <v>380</v>
      </c>
      <c r="C149" s="69">
        <f>SUM(C150)</f>
        <v>0</v>
      </c>
      <c r="D149" s="70">
        <f t="shared" si="0"/>
        <v>0</v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70">
        <f t="shared" si="0"/>
        <v>0</v>
      </c>
      <c r="E150" s="66"/>
    </row>
    <row r="151" spans="1:5" x14ac:dyDescent="0.2">
      <c r="A151" s="68">
        <v>5280</v>
      </c>
      <c r="B151" s="66" t="s">
        <v>382</v>
      </c>
      <c r="C151" s="69">
        <f>SUM(C152:C156)</f>
        <v>0</v>
      </c>
      <c r="D151" s="70">
        <f t="shared" si="0"/>
        <v>0</v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70">
        <f t="shared" si="0"/>
        <v>0</v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70">
        <f t="shared" si="0"/>
        <v>0</v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70">
        <f t="shared" si="0"/>
        <v>0</v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70">
        <f t="shared" si="0"/>
        <v>0</v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70">
        <f t="shared" si="0"/>
        <v>0</v>
      </c>
      <c r="E156" s="66"/>
    </row>
    <row r="157" spans="1:5" x14ac:dyDescent="0.2">
      <c r="A157" s="68">
        <v>5290</v>
      </c>
      <c r="B157" s="66" t="s">
        <v>388</v>
      </c>
      <c r="C157" s="69">
        <f>SUM(C158:C159)</f>
        <v>0</v>
      </c>
      <c r="D157" s="70">
        <f t="shared" si="0"/>
        <v>0</v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70">
        <f t="shared" si="0"/>
        <v>0</v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70">
        <f t="shared" si="0"/>
        <v>0</v>
      </c>
      <c r="E159" s="66"/>
    </row>
    <row r="160" spans="1:5" x14ac:dyDescent="0.2">
      <c r="A160" s="68">
        <v>5300</v>
      </c>
      <c r="B160" s="66" t="s">
        <v>391</v>
      </c>
      <c r="C160" s="69">
        <f>C161+C164+C167</f>
        <v>29409117.449999999</v>
      </c>
      <c r="D160" s="70">
        <f t="shared" si="0"/>
        <v>8.3336953794109811E-2</v>
      </c>
      <c r="E160" s="66"/>
    </row>
    <row r="161" spans="1:5" x14ac:dyDescent="0.2">
      <c r="A161" s="68">
        <v>5310</v>
      </c>
      <c r="B161" s="66" t="s">
        <v>301</v>
      </c>
      <c r="C161" s="69">
        <f>C162+C163</f>
        <v>0</v>
      </c>
      <c r="D161" s="70">
        <f t="shared" si="0"/>
        <v>0</v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70">
        <f t="shared" si="0"/>
        <v>0</v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70">
        <f t="shared" si="0"/>
        <v>0</v>
      </c>
      <c r="E163" s="66"/>
    </row>
    <row r="164" spans="1:5" x14ac:dyDescent="0.2">
      <c r="A164" s="68">
        <v>5320</v>
      </c>
      <c r="B164" s="66" t="s">
        <v>302</v>
      </c>
      <c r="C164" s="69">
        <f>SUM(C165:C166)</f>
        <v>0</v>
      </c>
      <c r="D164" s="70">
        <f t="shared" ref="D164:D216" si="1">C164/$C$98</f>
        <v>0</v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70">
        <f t="shared" si="1"/>
        <v>0</v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70">
        <f t="shared" si="1"/>
        <v>0</v>
      </c>
      <c r="E166" s="66"/>
    </row>
    <row r="167" spans="1:5" x14ac:dyDescent="0.2">
      <c r="A167" s="68">
        <v>5330</v>
      </c>
      <c r="B167" s="66" t="s">
        <v>303</v>
      </c>
      <c r="C167" s="69">
        <f>SUM(C168:C169)</f>
        <v>29409117.449999999</v>
      </c>
      <c r="D167" s="70">
        <f t="shared" si="1"/>
        <v>8.3336953794109811E-2</v>
      </c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70">
        <f t="shared" si="1"/>
        <v>0</v>
      </c>
      <c r="E168" s="66"/>
    </row>
    <row r="169" spans="1:5" x14ac:dyDescent="0.2">
      <c r="A169" s="68">
        <v>5332</v>
      </c>
      <c r="B169" s="66" t="s">
        <v>397</v>
      </c>
      <c r="C169" s="69">
        <v>29409117.449999999</v>
      </c>
      <c r="D169" s="70">
        <f t="shared" si="1"/>
        <v>8.3336953794109811E-2</v>
      </c>
      <c r="E169" s="66"/>
    </row>
    <row r="170" spans="1:5" x14ac:dyDescent="0.2">
      <c r="A170" s="68">
        <v>5400</v>
      </c>
      <c r="B170" s="66" t="s">
        <v>398</v>
      </c>
      <c r="C170" s="69">
        <f>C171+C174+C177+C180+C182</f>
        <v>0</v>
      </c>
      <c r="D170" s="70">
        <f t="shared" si="1"/>
        <v>0</v>
      </c>
      <c r="E170" s="66"/>
    </row>
    <row r="171" spans="1:5" x14ac:dyDescent="0.2">
      <c r="A171" s="68">
        <v>5410</v>
      </c>
      <c r="B171" s="66" t="s">
        <v>399</v>
      </c>
      <c r="C171" s="69">
        <f>SUM(C172:C173)</f>
        <v>0</v>
      </c>
      <c r="D171" s="70">
        <f t="shared" si="1"/>
        <v>0</v>
      </c>
      <c r="E171" s="66"/>
    </row>
    <row r="172" spans="1:5" x14ac:dyDescent="0.2">
      <c r="A172" s="68">
        <v>5411</v>
      </c>
      <c r="B172" s="66" t="s">
        <v>400</v>
      </c>
      <c r="C172" s="69">
        <v>0</v>
      </c>
      <c r="D172" s="70">
        <f t="shared" si="1"/>
        <v>0</v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70">
        <f t="shared" si="1"/>
        <v>0</v>
      </c>
      <c r="E173" s="66"/>
    </row>
    <row r="174" spans="1:5" x14ac:dyDescent="0.2">
      <c r="A174" s="68">
        <v>5420</v>
      </c>
      <c r="B174" s="66" t="s">
        <v>402</v>
      </c>
      <c r="C174" s="69">
        <f>SUM(C175:C176)</f>
        <v>0</v>
      </c>
      <c r="D174" s="70">
        <f t="shared" si="1"/>
        <v>0</v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70">
        <f t="shared" si="1"/>
        <v>0</v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70">
        <f t="shared" si="1"/>
        <v>0</v>
      </c>
      <c r="E176" s="66"/>
    </row>
    <row r="177" spans="1:5" x14ac:dyDescent="0.2">
      <c r="A177" s="68">
        <v>5430</v>
      </c>
      <c r="B177" s="66" t="s">
        <v>405</v>
      </c>
      <c r="C177" s="69">
        <f>SUM(C178:C179)</f>
        <v>0</v>
      </c>
      <c r="D177" s="70">
        <f t="shared" si="1"/>
        <v>0</v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70">
        <f t="shared" si="1"/>
        <v>0</v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70">
        <f t="shared" si="1"/>
        <v>0</v>
      </c>
      <c r="E179" s="66"/>
    </row>
    <row r="180" spans="1:5" x14ac:dyDescent="0.2">
      <c r="A180" s="68">
        <v>5440</v>
      </c>
      <c r="B180" s="66" t="s">
        <v>408</v>
      </c>
      <c r="C180" s="69">
        <f>SUM(C181)</f>
        <v>0</v>
      </c>
      <c r="D180" s="70">
        <f t="shared" si="1"/>
        <v>0</v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70">
        <f t="shared" si="1"/>
        <v>0</v>
      </c>
      <c r="E181" s="66"/>
    </row>
    <row r="182" spans="1:5" x14ac:dyDescent="0.2">
      <c r="A182" s="68">
        <v>5450</v>
      </c>
      <c r="B182" s="66" t="s">
        <v>409</v>
      </c>
      <c r="C182" s="69">
        <f>SUM(C183:C184)</f>
        <v>0</v>
      </c>
      <c r="D182" s="70">
        <f t="shared" si="1"/>
        <v>0</v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70">
        <f t="shared" si="1"/>
        <v>0</v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70">
        <f t="shared" si="1"/>
        <v>0</v>
      </c>
      <c r="E184" s="66"/>
    </row>
    <row r="185" spans="1:5" x14ac:dyDescent="0.2">
      <c r="A185" s="68">
        <v>5500</v>
      </c>
      <c r="B185" s="66" t="s">
        <v>412</v>
      </c>
      <c r="C185" s="69">
        <f>C186+C195+C198+C204</f>
        <v>5054023.51</v>
      </c>
      <c r="D185" s="70">
        <f t="shared" si="1"/>
        <v>1.4321644450680879E-2</v>
      </c>
      <c r="E185" s="66"/>
    </row>
    <row r="186" spans="1:5" x14ac:dyDescent="0.2">
      <c r="A186" s="68">
        <v>5510</v>
      </c>
      <c r="B186" s="66" t="s">
        <v>413</v>
      </c>
      <c r="C186" s="69">
        <f>SUM(C187:C194)</f>
        <v>5054023.51</v>
      </c>
      <c r="D186" s="70">
        <f t="shared" si="1"/>
        <v>1.4321644450680879E-2</v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70">
        <f t="shared" si="1"/>
        <v>0</v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70">
        <f t="shared" si="1"/>
        <v>0</v>
      </c>
      <c r="E188" s="66"/>
    </row>
    <row r="189" spans="1:5" x14ac:dyDescent="0.2">
      <c r="A189" s="68">
        <v>5513</v>
      </c>
      <c r="B189" s="66" t="s">
        <v>416</v>
      </c>
      <c r="C189" s="69">
        <v>0</v>
      </c>
      <c r="D189" s="70">
        <f t="shared" si="1"/>
        <v>0</v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70">
        <f t="shared" si="1"/>
        <v>0</v>
      </c>
      <c r="E190" s="66"/>
    </row>
    <row r="191" spans="1:5" x14ac:dyDescent="0.2">
      <c r="A191" s="68">
        <v>5515</v>
      </c>
      <c r="B191" s="66" t="s">
        <v>418</v>
      </c>
      <c r="C191" s="69">
        <v>5020847.96</v>
      </c>
      <c r="D191" s="70">
        <f t="shared" si="1"/>
        <v>1.4227634513723584E-2</v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70">
        <f t="shared" si="1"/>
        <v>0</v>
      </c>
      <c r="E192" s="66"/>
    </row>
    <row r="193" spans="1:5" x14ac:dyDescent="0.2">
      <c r="A193" s="68">
        <v>5517</v>
      </c>
      <c r="B193" s="66" t="s">
        <v>420</v>
      </c>
      <c r="C193" s="69">
        <v>33175.550000000003</v>
      </c>
      <c r="D193" s="70">
        <f t="shared" si="1"/>
        <v>9.4009936957294859E-5</v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70">
        <f t="shared" si="1"/>
        <v>0</v>
      </c>
      <c r="E194" s="66"/>
    </row>
    <row r="195" spans="1:5" x14ac:dyDescent="0.2">
      <c r="A195" s="68">
        <v>5520</v>
      </c>
      <c r="B195" s="66" t="s">
        <v>422</v>
      </c>
      <c r="C195" s="69">
        <f>SUM(C196:C197)</f>
        <v>0</v>
      </c>
      <c r="D195" s="70">
        <f t="shared" si="1"/>
        <v>0</v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70">
        <f t="shared" si="1"/>
        <v>0</v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70">
        <f t="shared" si="1"/>
        <v>0</v>
      </c>
      <c r="E197" s="66"/>
    </row>
    <row r="198" spans="1:5" x14ac:dyDescent="0.2">
      <c r="A198" s="68">
        <v>5530</v>
      </c>
      <c r="B198" s="66" t="s">
        <v>425</v>
      </c>
      <c r="C198" s="69">
        <f>SUM(C199:C203)</f>
        <v>0</v>
      </c>
      <c r="D198" s="70">
        <f t="shared" si="1"/>
        <v>0</v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70">
        <f t="shared" si="1"/>
        <v>0</v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70">
        <f t="shared" si="1"/>
        <v>0</v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70">
        <f t="shared" si="1"/>
        <v>0</v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70">
        <f t="shared" si="1"/>
        <v>0</v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70">
        <f t="shared" si="1"/>
        <v>0</v>
      </c>
      <c r="E203" s="66"/>
    </row>
    <row r="204" spans="1:5" x14ac:dyDescent="0.2">
      <c r="A204" s="68">
        <v>5590</v>
      </c>
      <c r="B204" s="66" t="s">
        <v>431</v>
      </c>
      <c r="C204" s="69">
        <f>SUM(C205:C213)</f>
        <v>0</v>
      </c>
      <c r="D204" s="70">
        <f t="shared" si="1"/>
        <v>0</v>
      </c>
      <c r="E204" s="66"/>
    </row>
    <row r="205" spans="1:5" x14ac:dyDescent="0.2">
      <c r="A205" s="68">
        <v>5591</v>
      </c>
      <c r="B205" s="66" t="s">
        <v>432</v>
      </c>
      <c r="C205" s="69">
        <v>0</v>
      </c>
      <c r="D205" s="70">
        <f t="shared" si="1"/>
        <v>0</v>
      </c>
      <c r="E205" s="66"/>
    </row>
    <row r="206" spans="1:5" x14ac:dyDescent="0.2">
      <c r="A206" s="68">
        <v>5592</v>
      </c>
      <c r="B206" s="66" t="s">
        <v>433</v>
      </c>
      <c r="C206" s="69">
        <v>0</v>
      </c>
      <c r="D206" s="70">
        <f t="shared" si="1"/>
        <v>0</v>
      </c>
      <c r="E206" s="66"/>
    </row>
    <row r="207" spans="1:5" x14ac:dyDescent="0.2">
      <c r="A207" s="68">
        <v>5593</v>
      </c>
      <c r="B207" s="66" t="s">
        <v>434</v>
      </c>
      <c r="C207" s="69">
        <v>0</v>
      </c>
      <c r="D207" s="70">
        <f t="shared" si="1"/>
        <v>0</v>
      </c>
      <c r="E207" s="66"/>
    </row>
    <row r="208" spans="1:5" x14ac:dyDescent="0.2">
      <c r="A208" s="68">
        <v>5594</v>
      </c>
      <c r="B208" s="66" t="s">
        <v>435</v>
      </c>
      <c r="C208" s="69">
        <v>0</v>
      </c>
      <c r="D208" s="70">
        <f t="shared" si="1"/>
        <v>0</v>
      </c>
      <c r="E208" s="66"/>
    </row>
    <row r="209" spans="1:5" x14ac:dyDescent="0.2">
      <c r="A209" s="68">
        <v>5595</v>
      </c>
      <c r="B209" s="66" t="s">
        <v>436</v>
      </c>
      <c r="C209" s="69">
        <v>0</v>
      </c>
      <c r="D209" s="70">
        <f t="shared" si="1"/>
        <v>0</v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70">
        <f t="shared" si="1"/>
        <v>0</v>
      </c>
      <c r="E210" s="66"/>
    </row>
    <row r="211" spans="1:5" x14ac:dyDescent="0.2">
      <c r="A211" s="68">
        <v>5597</v>
      </c>
      <c r="B211" s="66" t="s">
        <v>437</v>
      </c>
      <c r="C211" s="69">
        <v>0</v>
      </c>
      <c r="D211" s="70">
        <f t="shared" si="1"/>
        <v>0</v>
      </c>
      <c r="E211" s="66"/>
    </row>
    <row r="212" spans="1:5" x14ac:dyDescent="0.2">
      <c r="A212" s="68">
        <v>5598</v>
      </c>
      <c r="B212" s="66" t="s">
        <v>438</v>
      </c>
      <c r="C212" s="69">
        <v>0</v>
      </c>
      <c r="D212" s="70">
        <f t="shared" si="1"/>
        <v>0</v>
      </c>
      <c r="E212" s="66"/>
    </row>
    <row r="213" spans="1:5" x14ac:dyDescent="0.2">
      <c r="A213" s="68">
        <v>5599</v>
      </c>
      <c r="B213" s="66" t="s">
        <v>439</v>
      </c>
      <c r="C213" s="69">
        <v>0</v>
      </c>
      <c r="D213" s="70">
        <f t="shared" si="1"/>
        <v>0</v>
      </c>
      <c r="E213" s="66"/>
    </row>
    <row r="214" spans="1:5" x14ac:dyDescent="0.2">
      <c r="A214" s="68">
        <v>5600</v>
      </c>
      <c r="B214" s="66" t="s">
        <v>440</v>
      </c>
      <c r="C214" s="69">
        <f>C215</f>
        <v>0</v>
      </c>
      <c r="D214" s="70">
        <f t="shared" si="1"/>
        <v>0</v>
      </c>
      <c r="E214" s="66"/>
    </row>
    <row r="215" spans="1:5" x14ac:dyDescent="0.2">
      <c r="A215" s="68">
        <v>5610</v>
      </c>
      <c r="B215" s="66" t="s">
        <v>441</v>
      </c>
      <c r="C215" s="69">
        <f>C216</f>
        <v>0</v>
      </c>
      <c r="D215" s="70">
        <f t="shared" si="1"/>
        <v>0</v>
      </c>
      <c r="E215" s="66"/>
    </row>
    <row r="216" spans="1:5" x14ac:dyDescent="0.2">
      <c r="A216" s="68">
        <v>5611</v>
      </c>
      <c r="B216" s="66" t="s">
        <v>442</v>
      </c>
      <c r="C216" s="69">
        <v>0</v>
      </c>
      <c r="D216" s="70">
        <f t="shared" si="1"/>
        <v>0</v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09" t="s">
        <v>37</v>
      </c>
      <c r="B4" s="27" t="s">
        <v>205</v>
      </c>
    </row>
    <row r="5" spans="1:2" ht="15" customHeight="1" x14ac:dyDescent="0.2">
      <c r="A5" s="110"/>
      <c r="B5" s="27" t="s">
        <v>206</v>
      </c>
    </row>
    <row r="6" spans="1:2" ht="15" customHeight="1" x14ac:dyDescent="0.2">
      <c r="A6" s="110"/>
      <c r="B6" s="27" t="s">
        <v>443</v>
      </c>
    </row>
    <row r="7" spans="1:2" ht="15" customHeight="1" x14ac:dyDescent="0.2">
      <c r="A7" s="110"/>
      <c r="B7" s="27" t="s">
        <v>243</v>
      </c>
    </row>
    <row r="8" spans="1:2" ht="15" customHeight="1" x14ac:dyDescent="0.2">
      <c r="A8" s="110"/>
    </row>
    <row r="9" spans="1:2" ht="15" customHeight="1" x14ac:dyDescent="0.2">
      <c r="A9" s="109" t="s">
        <v>39</v>
      </c>
      <c r="B9" s="25" t="s">
        <v>444</v>
      </c>
    </row>
    <row r="10" spans="1:2" ht="15" customHeight="1" x14ac:dyDescent="0.2">
      <c r="A10" s="110"/>
      <c r="B10" s="33" t="s">
        <v>243</v>
      </c>
    </row>
    <row r="11" spans="1:2" ht="15" customHeight="1" x14ac:dyDescent="0.2">
      <c r="A11" s="110"/>
    </row>
    <row r="12" spans="1:2" ht="15" customHeight="1" x14ac:dyDescent="0.2">
      <c r="A12" s="109" t="s">
        <v>41</v>
      </c>
      <c r="B12" s="25" t="s">
        <v>444</v>
      </c>
    </row>
    <row r="13" spans="1:2" ht="22.5" x14ac:dyDescent="0.2">
      <c r="A13" s="110"/>
      <c r="B13" s="25" t="s">
        <v>445</v>
      </c>
    </row>
    <row r="14" spans="1:2" ht="15" customHeight="1" x14ac:dyDescent="0.2">
      <c r="A14" s="110"/>
      <c r="B14" s="33" t="s">
        <v>243</v>
      </c>
    </row>
    <row r="15" spans="1:2" ht="15" customHeight="1" x14ac:dyDescent="0.2">
      <c r="A15" s="110"/>
    </row>
    <row r="16" spans="1:2" ht="15" customHeight="1" x14ac:dyDescent="0.2">
      <c r="A16" s="110"/>
    </row>
    <row r="17" spans="1:2" ht="15" customHeight="1" x14ac:dyDescent="0.2">
      <c r="A17" s="109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C8" sqref="C8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7" t="str">
        <f>ESF!A1</f>
        <v>Municipio de Apaseo el Grande, Guanajuato</v>
      </c>
      <c r="B1" s="167"/>
      <c r="C1" s="167"/>
      <c r="D1" s="45" t="s">
        <v>0</v>
      </c>
      <c r="E1" s="46">
        <f>'Notas a los Edos Financieros'!D1</f>
        <v>2023</v>
      </c>
    </row>
    <row r="2" spans="1:5" ht="18.95" customHeight="1" x14ac:dyDescent="0.2">
      <c r="A2" s="167" t="s">
        <v>448</v>
      </c>
      <c r="B2" s="167"/>
      <c r="C2" s="167"/>
      <c r="D2" s="45" t="s">
        <v>2</v>
      </c>
      <c r="E2" s="46" t="str">
        <f>'Notas a los Edos Financieros'!D2</f>
        <v>Anual</v>
      </c>
    </row>
    <row r="3" spans="1:5" ht="18.95" customHeight="1" x14ac:dyDescent="0.2">
      <c r="A3" s="167" t="str">
        <f>ESF!A3</f>
        <v>Correspondiente del 1 de Enero al 31 de Diciembre de 2023</v>
      </c>
      <c r="B3" s="167"/>
      <c r="C3" s="167"/>
      <c r="D3" s="45" t="s">
        <v>3</v>
      </c>
      <c r="E3" s="46">
        <f>'Notas a los Edos Financieros'!D3</f>
        <v>4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187">
        <v>49433488.490000002</v>
      </c>
    </row>
    <row r="9" spans="1:5" x14ac:dyDescent="0.2">
      <c r="A9" s="51">
        <v>3120</v>
      </c>
      <c r="B9" s="47" t="s">
        <v>450</v>
      </c>
      <c r="C9" s="52">
        <v>0</v>
      </c>
    </row>
    <row r="10" spans="1:5" x14ac:dyDescent="0.2">
      <c r="A10" s="51">
        <v>3130</v>
      </c>
      <c r="B10" s="47" t="s">
        <v>451</v>
      </c>
      <c r="C10" s="52">
        <v>0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187">
        <v>297980510.08999997</v>
      </c>
    </row>
    <row r="15" spans="1:5" x14ac:dyDescent="0.2">
      <c r="A15" s="51">
        <v>3220</v>
      </c>
      <c r="B15" s="47" t="s">
        <v>455</v>
      </c>
      <c r="C15" s="187">
        <v>309942068.54000002</v>
      </c>
    </row>
    <row r="16" spans="1:5" x14ac:dyDescent="0.2">
      <c r="A16" s="51">
        <v>3230</v>
      </c>
      <c r="B16" s="47" t="s">
        <v>456</v>
      </c>
      <c r="C16" s="52">
        <f>SUM(C17:C20)</f>
        <v>0</v>
      </c>
    </row>
    <row r="17" spans="1:3" x14ac:dyDescent="0.2">
      <c r="A17" s="51">
        <v>3231</v>
      </c>
      <c r="B17" s="47" t="s">
        <v>457</v>
      </c>
      <c r="C17" s="52">
        <v>0</v>
      </c>
    </row>
    <row r="18" spans="1:3" x14ac:dyDescent="0.2">
      <c r="A18" s="51">
        <v>3232</v>
      </c>
      <c r="B18" s="47" t="s">
        <v>458</v>
      </c>
      <c r="C18" s="52">
        <v>0</v>
      </c>
    </row>
    <row r="19" spans="1:3" x14ac:dyDescent="0.2">
      <c r="A19" s="51">
        <v>3233</v>
      </c>
      <c r="B19" s="47" t="s">
        <v>459</v>
      </c>
      <c r="C19" s="52">
        <v>0</v>
      </c>
    </row>
    <row r="20" spans="1:3" x14ac:dyDescent="0.2">
      <c r="A20" s="51">
        <v>3239</v>
      </c>
      <c r="B20" s="47" t="s">
        <v>460</v>
      </c>
      <c r="C20" s="52">
        <v>0</v>
      </c>
    </row>
    <row r="21" spans="1:3" x14ac:dyDescent="0.2">
      <c r="A21" s="51">
        <v>3240</v>
      </c>
      <c r="B21" s="47" t="s">
        <v>461</v>
      </c>
      <c r="C21" s="52">
        <f>SUM(C22:C24)</f>
        <v>0</v>
      </c>
    </row>
    <row r="22" spans="1:3" x14ac:dyDescent="0.2">
      <c r="A22" s="51">
        <v>3241</v>
      </c>
      <c r="B22" s="47" t="s">
        <v>462</v>
      </c>
      <c r="C22" s="52">
        <v>0</v>
      </c>
    </row>
    <row r="23" spans="1:3" x14ac:dyDescent="0.2">
      <c r="A23" s="51">
        <v>3242</v>
      </c>
      <c r="B23" s="47" t="s">
        <v>463</v>
      </c>
      <c r="C23" s="52">
        <v>0</v>
      </c>
    </row>
    <row r="24" spans="1:3" x14ac:dyDescent="0.2">
      <c r="A24" s="51">
        <v>3243</v>
      </c>
      <c r="B24" s="47" t="s">
        <v>464</v>
      </c>
      <c r="C24" s="52">
        <v>0</v>
      </c>
    </row>
    <row r="25" spans="1:3" x14ac:dyDescent="0.2">
      <c r="A25" s="51">
        <v>3250</v>
      </c>
      <c r="B25" s="47" t="s">
        <v>465</v>
      </c>
      <c r="C25" s="52">
        <f>SUM(C26:C27)</f>
        <v>0</v>
      </c>
    </row>
    <row r="26" spans="1:3" x14ac:dyDescent="0.2">
      <c r="A26" s="51">
        <v>3251</v>
      </c>
      <c r="B26" s="47" t="s">
        <v>466</v>
      </c>
      <c r="C26" s="52">
        <v>0</v>
      </c>
    </row>
    <row r="27" spans="1:3" x14ac:dyDescent="0.2">
      <c r="A27" s="51">
        <v>3252</v>
      </c>
      <c r="B27" s="47" t="s">
        <v>467</v>
      </c>
      <c r="C27" s="52">
        <v>0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09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09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/>
  <dimension ref="A1:F124"/>
  <sheetViews>
    <sheetView workbookViewId="0">
      <selection activeCell="C47" sqref="C47:D122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7" t="str">
        <f>ESF!A1</f>
        <v>Municipio de Apaseo el Grande, Guanajuato</v>
      </c>
      <c r="B1" s="167"/>
      <c r="C1" s="167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7" t="s">
        <v>471</v>
      </c>
      <c r="B2" s="167"/>
      <c r="C2" s="167"/>
      <c r="D2" s="45" t="s">
        <v>2</v>
      </c>
      <c r="E2" s="46" t="str">
        <f>'Notas a los Edos Financieros'!D2</f>
        <v>Anual</v>
      </c>
    </row>
    <row r="3" spans="1:5" s="53" customFormat="1" ht="18.95" customHeight="1" x14ac:dyDescent="0.25">
      <c r="A3" s="167" t="str">
        <f>ESF!A3</f>
        <v>Correspondiente del 1 de Enero al 31 de Diciembre de 2023</v>
      </c>
      <c r="B3" s="167"/>
      <c r="C3" s="167"/>
      <c r="D3" s="45" t="s">
        <v>3</v>
      </c>
      <c r="E3" s="46">
        <f>'Notas a los Edos Financieros'!D3</f>
        <v>4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19">
        <v>2023</v>
      </c>
      <c r="D7" s="119">
        <v>2022</v>
      </c>
    </row>
    <row r="8" spans="1:5" x14ac:dyDescent="0.2">
      <c r="A8" s="51">
        <v>1111</v>
      </c>
      <c r="B8" s="47" t="s">
        <v>474</v>
      </c>
      <c r="C8" s="187">
        <v>0</v>
      </c>
      <c r="D8" s="187">
        <v>0</v>
      </c>
    </row>
    <row r="9" spans="1:5" x14ac:dyDescent="0.2">
      <c r="A9" s="51">
        <v>1112</v>
      </c>
      <c r="B9" s="47" t="s">
        <v>475</v>
      </c>
      <c r="C9" s="187">
        <v>259540951.90000001</v>
      </c>
      <c r="D9" s="187">
        <v>22812037.25</v>
      </c>
    </row>
    <row r="10" spans="1:5" x14ac:dyDescent="0.2">
      <c r="A10" s="51">
        <v>1113</v>
      </c>
      <c r="B10" s="47" t="s">
        <v>476</v>
      </c>
      <c r="C10" s="187">
        <v>0</v>
      </c>
      <c r="D10" s="187">
        <v>0</v>
      </c>
    </row>
    <row r="11" spans="1:5" x14ac:dyDescent="0.2">
      <c r="A11" s="51">
        <v>1114</v>
      </c>
      <c r="B11" s="47" t="s">
        <v>71</v>
      </c>
      <c r="C11" s="187">
        <v>47764037.609999999</v>
      </c>
      <c r="D11" s="187">
        <v>59096884.829999998</v>
      </c>
    </row>
    <row r="12" spans="1:5" x14ac:dyDescent="0.2">
      <c r="A12" s="51">
        <v>1115</v>
      </c>
      <c r="B12" s="47" t="s">
        <v>72</v>
      </c>
      <c r="C12" s="187">
        <v>0</v>
      </c>
      <c r="D12" s="187">
        <v>21604389.41</v>
      </c>
    </row>
    <row r="13" spans="1:5" x14ac:dyDescent="0.2">
      <c r="A13" s="51">
        <v>1116</v>
      </c>
      <c r="B13" s="47" t="s">
        <v>477</v>
      </c>
      <c r="C13" s="187">
        <v>0</v>
      </c>
      <c r="D13" s="187">
        <v>0</v>
      </c>
    </row>
    <row r="14" spans="1:5" x14ac:dyDescent="0.2">
      <c r="A14" s="51">
        <v>1119</v>
      </c>
      <c r="B14" s="47" t="s">
        <v>478</v>
      </c>
      <c r="C14" s="187">
        <v>0</v>
      </c>
      <c r="D14" s="187">
        <v>0</v>
      </c>
    </row>
    <row r="15" spans="1:5" x14ac:dyDescent="0.2">
      <c r="A15" s="58">
        <v>1110</v>
      </c>
      <c r="B15" s="126" t="s">
        <v>479</v>
      </c>
      <c r="C15" s="188">
        <f>SUM(C8:C14)</f>
        <v>307304989.50999999</v>
      </c>
      <c r="D15" s="188">
        <f>SUM(D8:D14)</f>
        <v>103513311.48999999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19" t="s">
        <v>481</v>
      </c>
      <c r="D19" s="119" t="s">
        <v>482</v>
      </c>
    </row>
    <row r="20" spans="1:4" x14ac:dyDescent="0.2">
      <c r="A20" s="58">
        <v>1230</v>
      </c>
      <c r="B20" s="59" t="s">
        <v>120</v>
      </c>
      <c r="C20" s="188">
        <f>SUM(C21:C27)</f>
        <v>63301836.93</v>
      </c>
      <c r="D20" s="188">
        <f>SUM(D21:D27)</f>
        <v>52939917.189999998</v>
      </c>
    </row>
    <row r="21" spans="1:4" x14ac:dyDescent="0.2">
      <c r="A21" s="51">
        <v>1231</v>
      </c>
      <c r="B21" s="47" t="s">
        <v>121</v>
      </c>
      <c r="C21" s="187">
        <v>0</v>
      </c>
      <c r="D21" s="187">
        <v>0</v>
      </c>
    </row>
    <row r="22" spans="1:4" x14ac:dyDescent="0.2">
      <c r="A22" s="51">
        <v>1232</v>
      </c>
      <c r="B22" s="47" t="s">
        <v>122</v>
      </c>
      <c r="C22" s="187">
        <v>0</v>
      </c>
      <c r="D22" s="187">
        <v>0</v>
      </c>
    </row>
    <row r="23" spans="1:4" x14ac:dyDescent="0.2">
      <c r="A23" s="51">
        <v>1233</v>
      </c>
      <c r="B23" s="47" t="s">
        <v>123</v>
      </c>
      <c r="C23" s="187">
        <v>0</v>
      </c>
      <c r="D23" s="187">
        <v>0</v>
      </c>
    </row>
    <row r="24" spans="1:4" x14ac:dyDescent="0.2">
      <c r="A24" s="51">
        <v>1234</v>
      </c>
      <c r="B24" s="47" t="s">
        <v>124</v>
      </c>
      <c r="C24" s="187">
        <v>0</v>
      </c>
      <c r="D24" s="187">
        <v>0</v>
      </c>
    </row>
    <row r="25" spans="1:4" x14ac:dyDescent="0.2">
      <c r="A25" s="51">
        <v>1235</v>
      </c>
      <c r="B25" s="47" t="s">
        <v>125</v>
      </c>
      <c r="C25" s="187">
        <v>63301836.93</v>
      </c>
      <c r="D25" s="187">
        <v>52939917.189999998</v>
      </c>
    </row>
    <row r="26" spans="1:4" x14ac:dyDescent="0.2">
      <c r="A26" s="51">
        <v>1236</v>
      </c>
      <c r="B26" s="47" t="s">
        <v>126</v>
      </c>
      <c r="C26" s="187">
        <v>0</v>
      </c>
      <c r="D26" s="187">
        <v>0</v>
      </c>
    </row>
    <row r="27" spans="1:4" x14ac:dyDescent="0.2">
      <c r="A27" s="51">
        <v>1239</v>
      </c>
      <c r="B27" s="47" t="s">
        <v>127</v>
      </c>
      <c r="C27" s="187">
        <v>0</v>
      </c>
      <c r="D27" s="187">
        <v>0</v>
      </c>
    </row>
    <row r="28" spans="1:4" x14ac:dyDescent="0.2">
      <c r="A28" s="58">
        <v>1240</v>
      </c>
      <c r="B28" s="59" t="s">
        <v>128</v>
      </c>
      <c r="C28" s="188">
        <f>SUM(C29:C36)</f>
        <v>4397467.54</v>
      </c>
      <c r="D28" s="188">
        <f>SUM(D29:D36)</f>
        <v>3544592.71</v>
      </c>
    </row>
    <row r="29" spans="1:4" x14ac:dyDescent="0.2">
      <c r="A29" s="51">
        <v>1241</v>
      </c>
      <c r="B29" s="47" t="s">
        <v>129</v>
      </c>
      <c r="C29" s="187">
        <v>2489592.7400000002</v>
      </c>
      <c r="D29" s="187">
        <v>2122916.9300000002</v>
      </c>
    </row>
    <row r="30" spans="1:4" x14ac:dyDescent="0.2">
      <c r="A30" s="51">
        <v>1242</v>
      </c>
      <c r="B30" s="47" t="s">
        <v>130</v>
      </c>
      <c r="C30" s="187">
        <v>324227.07</v>
      </c>
      <c r="D30" s="187">
        <v>105799.07</v>
      </c>
    </row>
    <row r="31" spans="1:4" x14ac:dyDescent="0.2">
      <c r="A31" s="51">
        <v>1243</v>
      </c>
      <c r="B31" s="47" t="s">
        <v>131</v>
      </c>
      <c r="C31" s="187">
        <v>108840.02</v>
      </c>
      <c r="D31" s="187">
        <v>0</v>
      </c>
    </row>
    <row r="32" spans="1:4" x14ac:dyDescent="0.2">
      <c r="A32" s="51">
        <v>1244</v>
      </c>
      <c r="B32" s="47" t="s">
        <v>132</v>
      </c>
      <c r="C32" s="187">
        <v>663060</v>
      </c>
      <c r="D32" s="187">
        <v>663060</v>
      </c>
    </row>
    <row r="33" spans="1:6" x14ac:dyDescent="0.2">
      <c r="A33" s="51">
        <v>1245</v>
      </c>
      <c r="B33" s="47" t="s">
        <v>133</v>
      </c>
      <c r="C33" s="187">
        <v>0</v>
      </c>
      <c r="D33" s="187">
        <v>0</v>
      </c>
    </row>
    <row r="34" spans="1:6" x14ac:dyDescent="0.2">
      <c r="A34" s="51">
        <v>1246</v>
      </c>
      <c r="B34" s="47" t="s">
        <v>134</v>
      </c>
      <c r="C34" s="187">
        <v>811747.71</v>
      </c>
      <c r="D34" s="187">
        <v>652816.71</v>
      </c>
    </row>
    <row r="35" spans="1:6" x14ac:dyDescent="0.2">
      <c r="A35" s="51">
        <v>1247</v>
      </c>
      <c r="B35" s="47" t="s">
        <v>135</v>
      </c>
      <c r="C35" s="187">
        <v>0</v>
      </c>
      <c r="D35" s="187">
        <v>0</v>
      </c>
    </row>
    <row r="36" spans="1:6" x14ac:dyDescent="0.2">
      <c r="A36" s="51">
        <v>1248</v>
      </c>
      <c r="B36" s="47" t="s">
        <v>136</v>
      </c>
      <c r="C36" s="187">
        <v>0</v>
      </c>
      <c r="D36" s="187">
        <v>0</v>
      </c>
    </row>
    <row r="37" spans="1:6" x14ac:dyDescent="0.2">
      <c r="A37" s="58">
        <v>1250</v>
      </c>
      <c r="B37" s="59" t="s">
        <v>140</v>
      </c>
      <c r="C37" s="188">
        <f>SUM(C38:C42)</f>
        <v>0</v>
      </c>
      <c r="D37" s="188">
        <f>SUM(D38:D42)</f>
        <v>0</v>
      </c>
    </row>
    <row r="38" spans="1:6" x14ac:dyDescent="0.2">
      <c r="A38" s="51">
        <v>1251</v>
      </c>
      <c r="B38" s="47" t="s">
        <v>141</v>
      </c>
      <c r="C38" s="187">
        <v>0</v>
      </c>
      <c r="D38" s="187">
        <v>0</v>
      </c>
    </row>
    <row r="39" spans="1:6" x14ac:dyDescent="0.2">
      <c r="A39" s="51">
        <v>1252</v>
      </c>
      <c r="B39" s="47" t="s">
        <v>142</v>
      </c>
      <c r="C39" s="187">
        <v>0</v>
      </c>
      <c r="D39" s="187">
        <v>0</v>
      </c>
    </row>
    <row r="40" spans="1:6" x14ac:dyDescent="0.2">
      <c r="A40" s="51">
        <v>1253</v>
      </c>
      <c r="B40" s="47" t="s">
        <v>143</v>
      </c>
      <c r="C40" s="187">
        <v>0</v>
      </c>
      <c r="D40" s="187">
        <v>0</v>
      </c>
    </row>
    <row r="41" spans="1:6" x14ac:dyDescent="0.2">
      <c r="A41" s="51">
        <v>1254</v>
      </c>
      <c r="B41" s="47" t="s">
        <v>144</v>
      </c>
      <c r="C41" s="187">
        <v>0</v>
      </c>
      <c r="D41" s="187">
        <v>0</v>
      </c>
    </row>
    <row r="42" spans="1:6" x14ac:dyDescent="0.2">
      <c r="A42" s="51">
        <v>1259</v>
      </c>
      <c r="B42" s="47" t="s">
        <v>145</v>
      </c>
      <c r="C42" s="187">
        <v>0</v>
      </c>
      <c r="D42" s="187">
        <v>0</v>
      </c>
    </row>
    <row r="43" spans="1:6" x14ac:dyDescent="0.2">
      <c r="A43" s="51"/>
      <c r="B43" s="126" t="s">
        <v>483</v>
      </c>
      <c r="C43" s="188">
        <f>C20+C28+C37</f>
        <v>67699304.469999999</v>
      </c>
      <c r="D43" s="188">
        <f>D20+D28+D37</f>
        <v>56484509.899999999</v>
      </c>
    </row>
    <row r="45" spans="1:6" ht="15" x14ac:dyDescent="0.25">
      <c r="A45" s="49" t="s">
        <v>484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473</v>
      </c>
      <c r="C46" s="119">
        <v>2023</v>
      </c>
      <c r="D46" s="119">
        <v>2022</v>
      </c>
      <c r="F46"/>
    </row>
    <row r="47" spans="1:6" ht="14.25" customHeight="1" x14ac:dyDescent="0.25">
      <c r="A47" s="58">
        <v>3210</v>
      </c>
      <c r="B47" s="59" t="s">
        <v>485</v>
      </c>
      <c r="C47" s="188">
        <v>297980510.08999997</v>
      </c>
      <c r="D47" s="188">
        <v>0</v>
      </c>
      <c r="E47" s="133"/>
      <c r="F47"/>
    </row>
    <row r="48" spans="1:6" ht="9.9499999999999993" customHeight="1" x14ac:dyDescent="0.25">
      <c r="A48" s="51"/>
      <c r="B48" s="126" t="s">
        <v>486</v>
      </c>
      <c r="C48" s="188">
        <f>C51+C63+C91+C94+C49</f>
        <v>16183301.799999999</v>
      </c>
      <c r="D48" s="188">
        <f>D51+D63+D91+D94+D49</f>
        <v>13611942.5</v>
      </c>
      <c r="E48" s="134"/>
      <c r="F48"/>
    </row>
    <row r="49" spans="1:6" ht="9.9499999999999993" customHeight="1" x14ac:dyDescent="0.25">
      <c r="A49" s="149">
        <v>5100</v>
      </c>
      <c r="B49" s="150" t="s">
        <v>332</v>
      </c>
      <c r="C49" s="189">
        <f>SUM(C50:C50)</f>
        <v>0</v>
      </c>
      <c r="D49" s="189">
        <f>SUM(D50:D50)</f>
        <v>0</v>
      </c>
      <c r="F49"/>
    </row>
    <row r="50" spans="1:6" ht="9.9499999999999993" customHeight="1" x14ac:dyDescent="0.25">
      <c r="A50" s="151">
        <v>5130</v>
      </c>
      <c r="B50" s="152" t="s">
        <v>645</v>
      </c>
      <c r="C50" s="190">
        <v>0</v>
      </c>
      <c r="D50" s="190">
        <v>0</v>
      </c>
      <c r="F50"/>
    </row>
    <row r="51" spans="1:6" ht="9.9499999999999993" customHeight="1" x14ac:dyDescent="0.25">
      <c r="A51" s="58">
        <v>5400</v>
      </c>
      <c r="B51" s="59" t="s">
        <v>398</v>
      </c>
      <c r="C51" s="188">
        <f>C52+C54+C56+C58+C60</f>
        <v>0</v>
      </c>
      <c r="D51" s="188">
        <f>D52+D54+D56+D58+D60</f>
        <v>0</v>
      </c>
      <c r="F51"/>
    </row>
    <row r="52" spans="1:6" ht="9.9499999999999993" customHeight="1" x14ac:dyDescent="0.25">
      <c r="A52" s="51">
        <v>5410</v>
      </c>
      <c r="B52" s="47" t="s">
        <v>487</v>
      </c>
      <c r="C52" s="187">
        <f>C53</f>
        <v>0</v>
      </c>
      <c r="D52" s="187">
        <f>D53</f>
        <v>0</v>
      </c>
      <c r="F52"/>
    </row>
    <row r="53" spans="1:6" ht="9.9499999999999993" customHeight="1" x14ac:dyDescent="0.25">
      <c r="A53" s="51">
        <v>5411</v>
      </c>
      <c r="B53" s="47" t="s">
        <v>400</v>
      </c>
      <c r="C53" s="187">
        <v>0</v>
      </c>
      <c r="D53" s="187">
        <v>0</v>
      </c>
      <c r="F53"/>
    </row>
    <row r="54" spans="1:6" ht="9.9499999999999993" customHeight="1" x14ac:dyDescent="0.25">
      <c r="A54" s="51">
        <v>5420</v>
      </c>
      <c r="B54" s="47" t="s">
        <v>488</v>
      </c>
      <c r="C54" s="187">
        <f>C55</f>
        <v>0</v>
      </c>
      <c r="D54" s="187">
        <f>D55</f>
        <v>0</v>
      </c>
      <c r="F54"/>
    </row>
    <row r="55" spans="1:6" ht="9.9499999999999993" customHeight="1" x14ac:dyDescent="0.25">
      <c r="A55" s="51">
        <v>5421</v>
      </c>
      <c r="B55" s="47" t="s">
        <v>403</v>
      </c>
      <c r="C55" s="187">
        <v>0</v>
      </c>
      <c r="D55" s="187">
        <v>0</v>
      </c>
      <c r="F55"/>
    </row>
    <row r="56" spans="1:6" ht="9.9499999999999993" customHeight="1" x14ac:dyDescent="0.25">
      <c r="A56" s="51">
        <v>5430</v>
      </c>
      <c r="B56" s="47" t="s">
        <v>489</v>
      </c>
      <c r="C56" s="187">
        <f>C57</f>
        <v>0</v>
      </c>
      <c r="D56" s="187">
        <f>D57</f>
        <v>0</v>
      </c>
      <c r="F56"/>
    </row>
    <row r="57" spans="1:6" ht="9.9499999999999993" customHeight="1" x14ac:dyDescent="0.25">
      <c r="A57" s="51">
        <v>5431</v>
      </c>
      <c r="B57" s="47" t="s">
        <v>406</v>
      </c>
      <c r="C57" s="187">
        <v>0</v>
      </c>
      <c r="D57" s="187">
        <v>0</v>
      </c>
      <c r="F57"/>
    </row>
    <row r="58" spans="1:6" ht="9.9499999999999993" customHeight="1" x14ac:dyDescent="0.25">
      <c r="A58" s="51">
        <v>5440</v>
      </c>
      <c r="B58" s="47" t="s">
        <v>490</v>
      </c>
      <c r="C58" s="187">
        <f>C59</f>
        <v>0</v>
      </c>
      <c r="D58" s="187">
        <f>D59</f>
        <v>0</v>
      </c>
      <c r="F58"/>
    </row>
    <row r="59" spans="1:6" ht="9.9499999999999993" customHeight="1" x14ac:dyDescent="0.25">
      <c r="A59" s="51">
        <v>5441</v>
      </c>
      <c r="B59" s="47" t="s">
        <v>490</v>
      </c>
      <c r="C59" s="187">
        <v>0</v>
      </c>
      <c r="D59" s="187">
        <v>0</v>
      </c>
      <c r="F59"/>
    </row>
    <row r="60" spans="1:6" ht="9.9499999999999993" customHeight="1" x14ac:dyDescent="0.25">
      <c r="A60" s="51">
        <v>5450</v>
      </c>
      <c r="B60" s="47" t="s">
        <v>491</v>
      </c>
      <c r="C60" s="187">
        <f>SUM(C61:C62)</f>
        <v>0</v>
      </c>
      <c r="D60" s="187">
        <f>SUM(D61:D62)</f>
        <v>0</v>
      </c>
      <c r="F60"/>
    </row>
    <row r="61" spans="1:6" ht="9.9499999999999993" customHeight="1" x14ac:dyDescent="0.25">
      <c r="A61" s="51">
        <v>5451</v>
      </c>
      <c r="B61" s="47" t="s">
        <v>410</v>
      </c>
      <c r="C61" s="187">
        <v>0</v>
      </c>
      <c r="D61" s="187">
        <v>0</v>
      </c>
      <c r="F61"/>
    </row>
    <row r="62" spans="1:6" ht="9.9499999999999993" customHeight="1" x14ac:dyDescent="0.25">
      <c r="A62" s="51">
        <v>5452</v>
      </c>
      <c r="B62" s="47" t="s">
        <v>411</v>
      </c>
      <c r="C62" s="187">
        <v>0</v>
      </c>
      <c r="D62" s="187">
        <v>0</v>
      </c>
      <c r="F62"/>
    </row>
    <row r="63" spans="1:6" ht="9.9499999999999993" customHeight="1" x14ac:dyDescent="0.25">
      <c r="A63" s="58">
        <v>5500</v>
      </c>
      <c r="B63" s="59" t="s">
        <v>412</v>
      </c>
      <c r="C63" s="188">
        <f>C64+C73+C76+C82</f>
        <v>5054023.51</v>
      </c>
      <c r="D63" s="188">
        <f>D64+D73+D76+D82</f>
        <v>13611942.5</v>
      </c>
      <c r="F63"/>
    </row>
    <row r="64" spans="1:6" ht="9.9499999999999993" customHeight="1" x14ac:dyDescent="0.25">
      <c r="A64" s="51">
        <v>5510</v>
      </c>
      <c r="B64" s="47" t="s">
        <v>413</v>
      </c>
      <c r="C64" s="187">
        <f>SUM(C65:C72)</f>
        <v>5054023.51</v>
      </c>
      <c r="D64" s="187">
        <f>SUM(D65:D72)</f>
        <v>13611942.5</v>
      </c>
      <c r="F64"/>
    </row>
    <row r="65" spans="1:6" ht="9.9499999999999993" customHeight="1" x14ac:dyDescent="0.25">
      <c r="A65" s="51">
        <v>5511</v>
      </c>
      <c r="B65" s="47" t="s">
        <v>414</v>
      </c>
      <c r="C65" s="187">
        <v>0</v>
      </c>
      <c r="D65" s="187">
        <v>0</v>
      </c>
      <c r="F65"/>
    </row>
    <row r="66" spans="1:6" ht="9.9499999999999993" customHeight="1" x14ac:dyDescent="0.25">
      <c r="A66" s="51">
        <v>5512</v>
      </c>
      <c r="B66" s="47" t="s">
        <v>415</v>
      </c>
      <c r="C66" s="187">
        <v>0</v>
      </c>
      <c r="D66" s="187">
        <v>0</v>
      </c>
      <c r="F66"/>
    </row>
    <row r="67" spans="1:6" ht="9.9499999999999993" customHeight="1" x14ac:dyDescent="0.25">
      <c r="A67" s="51">
        <v>5513</v>
      </c>
      <c r="B67" s="47" t="s">
        <v>416</v>
      </c>
      <c r="C67" s="187">
        <v>0</v>
      </c>
      <c r="D67" s="187">
        <v>0</v>
      </c>
      <c r="F67"/>
    </row>
    <row r="68" spans="1:6" ht="9.9499999999999993" customHeight="1" x14ac:dyDescent="0.25">
      <c r="A68" s="51">
        <v>5514</v>
      </c>
      <c r="B68" s="47" t="s">
        <v>417</v>
      </c>
      <c r="C68" s="187">
        <v>0</v>
      </c>
      <c r="D68" s="187">
        <v>0</v>
      </c>
      <c r="F68"/>
    </row>
    <row r="69" spans="1:6" ht="9.9499999999999993" customHeight="1" x14ac:dyDescent="0.25">
      <c r="A69" s="51">
        <v>5515</v>
      </c>
      <c r="B69" s="47" t="s">
        <v>418</v>
      </c>
      <c r="C69" s="187">
        <v>5020847.96</v>
      </c>
      <c r="D69" s="187">
        <v>5072155.91</v>
      </c>
      <c r="F69"/>
    </row>
    <row r="70" spans="1:6" ht="9.9499999999999993" customHeight="1" x14ac:dyDescent="0.25">
      <c r="A70" s="51">
        <v>5516</v>
      </c>
      <c r="B70" s="47" t="s">
        <v>419</v>
      </c>
      <c r="C70" s="187">
        <v>0</v>
      </c>
      <c r="D70" s="187">
        <v>0</v>
      </c>
      <c r="F70"/>
    </row>
    <row r="71" spans="1:6" ht="9.9499999999999993" customHeight="1" x14ac:dyDescent="0.25">
      <c r="A71" s="51">
        <v>5517</v>
      </c>
      <c r="B71" s="47" t="s">
        <v>420</v>
      </c>
      <c r="C71" s="187">
        <v>33175.550000000003</v>
      </c>
      <c r="D71" s="187">
        <v>33175.56</v>
      </c>
      <c r="F71"/>
    </row>
    <row r="72" spans="1:6" ht="9.9499999999999993" customHeight="1" x14ac:dyDescent="0.25">
      <c r="A72" s="51">
        <v>5518</v>
      </c>
      <c r="B72" s="47" t="s">
        <v>421</v>
      </c>
      <c r="C72" s="187">
        <v>0</v>
      </c>
      <c r="D72" s="187">
        <v>8506611.0299999993</v>
      </c>
      <c r="F72"/>
    </row>
    <row r="73" spans="1:6" ht="9.9499999999999993" customHeight="1" x14ac:dyDescent="0.25">
      <c r="A73" s="51">
        <v>5520</v>
      </c>
      <c r="B73" s="47" t="s">
        <v>422</v>
      </c>
      <c r="C73" s="187">
        <f>SUM(C74:C75)</f>
        <v>0</v>
      </c>
      <c r="D73" s="187">
        <f>SUM(D74:D75)</f>
        <v>0</v>
      </c>
      <c r="F73"/>
    </row>
    <row r="74" spans="1:6" ht="9.9499999999999993" customHeight="1" x14ac:dyDescent="0.25">
      <c r="A74" s="51">
        <v>5521</v>
      </c>
      <c r="B74" s="47" t="s">
        <v>423</v>
      </c>
      <c r="C74" s="187">
        <v>0</v>
      </c>
      <c r="D74" s="187">
        <v>0</v>
      </c>
      <c r="F74"/>
    </row>
    <row r="75" spans="1:6" ht="9.9499999999999993" customHeight="1" x14ac:dyDescent="0.25">
      <c r="A75" s="51">
        <v>5522</v>
      </c>
      <c r="B75" s="47" t="s">
        <v>424</v>
      </c>
      <c r="C75" s="187">
        <v>0</v>
      </c>
      <c r="D75" s="187">
        <v>0</v>
      </c>
      <c r="F75"/>
    </row>
    <row r="76" spans="1:6" ht="9.9499999999999993" customHeight="1" x14ac:dyDescent="0.25">
      <c r="A76" s="51">
        <v>5530</v>
      </c>
      <c r="B76" s="47" t="s">
        <v>425</v>
      </c>
      <c r="C76" s="187">
        <f>SUM(C77:C81)</f>
        <v>0</v>
      </c>
      <c r="D76" s="187">
        <f>SUM(D77:D81)</f>
        <v>0</v>
      </c>
      <c r="F76"/>
    </row>
    <row r="77" spans="1:6" ht="9.9499999999999993" customHeight="1" x14ac:dyDescent="0.25">
      <c r="A77" s="51">
        <v>5531</v>
      </c>
      <c r="B77" s="47" t="s">
        <v>426</v>
      </c>
      <c r="C77" s="187">
        <v>0</v>
      </c>
      <c r="D77" s="187">
        <v>0</v>
      </c>
      <c r="F77"/>
    </row>
    <row r="78" spans="1:6" ht="9.9499999999999993" customHeight="1" x14ac:dyDescent="0.25">
      <c r="A78" s="51">
        <v>5532</v>
      </c>
      <c r="B78" s="47" t="s">
        <v>427</v>
      </c>
      <c r="C78" s="187">
        <v>0</v>
      </c>
      <c r="D78" s="187">
        <v>0</v>
      </c>
      <c r="F78"/>
    </row>
    <row r="79" spans="1:6" ht="9.9499999999999993" customHeight="1" x14ac:dyDescent="0.25">
      <c r="A79" s="51">
        <v>5533</v>
      </c>
      <c r="B79" s="47" t="s">
        <v>428</v>
      </c>
      <c r="C79" s="187">
        <v>0</v>
      </c>
      <c r="D79" s="187">
        <v>0</v>
      </c>
      <c r="F79"/>
    </row>
    <row r="80" spans="1:6" ht="9.9499999999999993" customHeight="1" x14ac:dyDescent="0.25">
      <c r="A80" s="51">
        <v>5534</v>
      </c>
      <c r="B80" s="47" t="s">
        <v>429</v>
      </c>
      <c r="C80" s="187">
        <v>0</v>
      </c>
      <c r="D80" s="187">
        <v>0</v>
      </c>
      <c r="F80"/>
    </row>
    <row r="81" spans="1:6" ht="9.9499999999999993" customHeight="1" x14ac:dyDescent="0.25">
      <c r="A81" s="51">
        <v>5535</v>
      </c>
      <c r="B81" s="47" t="s">
        <v>430</v>
      </c>
      <c r="C81" s="187">
        <v>0</v>
      </c>
      <c r="D81" s="187">
        <v>0</v>
      </c>
      <c r="F81"/>
    </row>
    <row r="82" spans="1:6" ht="9.9499999999999993" customHeight="1" x14ac:dyDescent="0.25">
      <c r="A82" s="51">
        <v>5590</v>
      </c>
      <c r="B82" s="47" t="s">
        <v>431</v>
      </c>
      <c r="C82" s="187">
        <f>SUM(C83:C90)</f>
        <v>0</v>
      </c>
      <c r="D82" s="187">
        <f>SUM(D83:D90)</f>
        <v>0</v>
      </c>
      <c r="F82"/>
    </row>
    <row r="83" spans="1:6" ht="9.9499999999999993" customHeight="1" x14ac:dyDescent="0.25">
      <c r="A83" s="51">
        <v>5591</v>
      </c>
      <c r="B83" s="47" t="s">
        <v>432</v>
      </c>
      <c r="C83" s="187">
        <v>0</v>
      </c>
      <c r="D83" s="187">
        <v>0</v>
      </c>
      <c r="F83"/>
    </row>
    <row r="84" spans="1:6" ht="9.9499999999999993" customHeight="1" x14ac:dyDescent="0.25">
      <c r="A84" s="51">
        <v>5592</v>
      </c>
      <c r="B84" s="47" t="s">
        <v>433</v>
      </c>
      <c r="C84" s="187">
        <v>0</v>
      </c>
      <c r="D84" s="187">
        <v>0</v>
      </c>
      <c r="F84"/>
    </row>
    <row r="85" spans="1:6" ht="9.9499999999999993" customHeight="1" x14ac:dyDescent="0.25">
      <c r="A85" s="51">
        <v>5593</v>
      </c>
      <c r="B85" s="47" t="s">
        <v>434</v>
      </c>
      <c r="C85" s="187">
        <v>0</v>
      </c>
      <c r="D85" s="187">
        <v>0</v>
      </c>
      <c r="F85"/>
    </row>
    <row r="86" spans="1:6" ht="9.9499999999999993" customHeight="1" x14ac:dyDescent="0.25">
      <c r="A86" s="51">
        <v>5594</v>
      </c>
      <c r="B86" s="47" t="s">
        <v>492</v>
      </c>
      <c r="C86" s="187">
        <v>0</v>
      </c>
      <c r="D86" s="187">
        <v>0</v>
      </c>
      <c r="F86"/>
    </row>
    <row r="87" spans="1:6" ht="9.9499999999999993" customHeight="1" x14ac:dyDescent="0.25">
      <c r="A87" s="51">
        <v>5595</v>
      </c>
      <c r="B87" s="47" t="s">
        <v>436</v>
      </c>
      <c r="C87" s="187">
        <v>0</v>
      </c>
      <c r="D87" s="187">
        <v>0</v>
      </c>
      <c r="F87"/>
    </row>
    <row r="88" spans="1:6" ht="9.9499999999999993" customHeight="1" x14ac:dyDescent="0.25">
      <c r="A88" s="51">
        <v>5596</v>
      </c>
      <c r="B88" s="47" t="s">
        <v>327</v>
      </c>
      <c r="C88" s="187">
        <v>0</v>
      </c>
      <c r="D88" s="187">
        <v>0</v>
      </c>
      <c r="F88"/>
    </row>
    <row r="89" spans="1:6" ht="9.9499999999999993" customHeight="1" x14ac:dyDescent="0.25">
      <c r="A89" s="51">
        <v>5597</v>
      </c>
      <c r="B89" s="47" t="s">
        <v>437</v>
      </c>
      <c r="C89" s="187">
        <v>0</v>
      </c>
      <c r="D89" s="187">
        <v>0</v>
      </c>
      <c r="F89"/>
    </row>
    <row r="90" spans="1:6" ht="9.9499999999999993" customHeight="1" x14ac:dyDescent="0.25">
      <c r="A90" s="51">
        <v>5599</v>
      </c>
      <c r="B90" s="47" t="s">
        <v>439</v>
      </c>
      <c r="C90" s="187">
        <v>0</v>
      </c>
      <c r="D90" s="187">
        <v>0</v>
      </c>
      <c r="F90"/>
    </row>
    <row r="91" spans="1:6" ht="9.9499999999999993" customHeight="1" x14ac:dyDescent="0.25">
      <c r="A91" s="58">
        <v>5600</v>
      </c>
      <c r="B91" s="59" t="s">
        <v>440</v>
      </c>
      <c r="C91" s="188">
        <f>C92</f>
        <v>0</v>
      </c>
      <c r="D91" s="188">
        <f>D92</f>
        <v>0</v>
      </c>
      <c r="F91"/>
    </row>
    <row r="92" spans="1:6" ht="9.9499999999999993" customHeight="1" x14ac:dyDescent="0.25">
      <c r="A92" s="51">
        <v>5610</v>
      </c>
      <c r="B92" s="47" t="s">
        <v>441</v>
      </c>
      <c r="C92" s="187">
        <f>C93</f>
        <v>0</v>
      </c>
      <c r="D92" s="187">
        <f>D93</f>
        <v>0</v>
      </c>
      <c r="F92"/>
    </row>
    <row r="93" spans="1:6" ht="9.9499999999999993" customHeight="1" x14ac:dyDescent="0.25">
      <c r="A93" s="51">
        <v>5611</v>
      </c>
      <c r="B93" s="47" t="s">
        <v>442</v>
      </c>
      <c r="C93" s="187">
        <v>0</v>
      </c>
      <c r="D93" s="187">
        <v>0</v>
      </c>
      <c r="F93"/>
    </row>
    <row r="94" spans="1:6" ht="9.9499999999999993" customHeight="1" x14ac:dyDescent="0.25">
      <c r="A94" s="58">
        <v>2110</v>
      </c>
      <c r="B94" s="127" t="s">
        <v>493</v>
      </c>
      <c r="C94" s="188">
        <f>SUM(C95:C99)</f>
        <v>11129278.289999999</v>
      </c>
      <c r="D94" s="188">
        <f>SUM(D95:D99)</f>
        <v>0</v>
      </c>
      <c r="F94"/>
    </row>
    <row r="95" spans="1:6" ht="9.9499999999999993" customHeight="1" x14ac:dyDescent="0.25">
      <c r="A95" s="51">
        <v>2111</v>
      </c>
      <c r="B95" s="47" t="s">
        <v>494</v>
      </c>
      <c r="C95" s="187">
        <v>164268.54</v>
      </c>
      <c r="D95" s="187">
        <v>0</v>
      </c>
      <c r="F95"/>
    </row>
    <row r="96" spans="1:6" ht="9.9499999999999993" customHeight="1" x14ac:dyDescent="0.25">
      <c r="A96" s="51">
        <v>2112</v>
      </c>
      <c r="B96" s="47" t="s">
        <v>495</v>
      </c>
      <c r="C96" s="187">
        <v>3072561.96</v>
      </c>
      <c r="D96" s="187">
        <v>0</v>
      </c>
      <c r="F96"/>
    </row>
    <row r="97" spans="1:6" ht="9.9499999999999993" customHeight="1" x14ac:dyDescent="0.25">
      <c r="A97" s="51">
        <v>2112</v>
      </c>
      <c r="B97" s="47" t="s">
        <v>496</v>
      </c>
      <c r="C97" s="187">
        <v>4720532.22</v>
      </c>
      <c r="D97" s="187">
        <v>0</v>
      </c>
      <c r="F97"/>
    </row>
    <row r="98" spans="1:6" ht="9.9499999999999993" customHeight="1" x14ac:dyDescent="0.25">
      <c r="A98" s="51">
        <v>2115</v>
      </c>
      <c r="B98" s="47" t="s">
        <v>497</v>
      </c>
      <c r="C98" s="187">
        <v>473280.11</v>
      </c>
      <c r="D98" s="187">
        <v>0</v>
      </c>
      <c r="F98"/>
    </row>
    <row r="99" spans="1:6" ht="9.9499999999999993" customHeight="1" x14ac:dyDescent="0.2">
      <c r="A99" s="51">
        <v>2114</v>
      </c>
      <c r="B99" s="47" t="s">
        <v>498</v>
      </c>
      <c r="C99" s="187">
        <v>2698635.46</v>
      </c>
      <c r="D99" s="187">
        <v>0</v>
      </c>
    </row>
    <row r="100" spans="1:6" ht="9.9499999999999993" customHeight="1" x14ac:dyDescent="0.2">
      <c r="A100" s="51"/>
      <c r="B100" s="126" t="s">
        <v>499</v>
      </c>
      <c r="C100" s="188">
        <f>+C101</f>
        <v>0</v>
      </c>
      <c r="D100" s="188">
        <f>+D101</f>
        <v>0</v>
      </c>
    </row>
    <row r="101" spans="1:6" ht="9.9499999999999993" customHeight="1" x14ac:dyDescent="0.2">
      <c r="A101" s="149">
        <v>3100</v>
      </c>
      <c r="B101" s="153" t="s">
        <v>646</v>
      </c>
      <c r="C101" s="191">
        <f>SUM(C102:C105)</f>
        <v>0</v>
      </c>
      <c r="D101" s="191">
        <f>SUM(D102:D105)</f>
        <v>0</v>
      </c>
    </row>
    <row r="102" spans="1:6" ht="9.9499999999999993" customHeight="1" x14ac:dyDescent="0.2">
      <c r="A102" s="151"/>
      <c r="B102" s="154" t="s">
        <v>647</v>
      </c>
      <c r="C102" s="192">
        <v>0</v>
      </c>
      <c r="D102" s="192">
        <v>0</v>
      </c>
    </row>
    <row r="103" spans="1:6" ht="9.9499999999999993" customHeight="1" x14ac:dyDescent="0.2">
      <c r="A103" s="151"/>
      <c r="B103" s="154" t="s">
        <v>648</v>
      </c>
      <c r="C103" s="192">
        <v>0</v>
      </c>
      <c r="D103" s="192">
        <v>0</v>
      </c>
    </row>
    <row r="104" spans="1:6" ht="9.9499999999999993" customHeight="1" x14ac:dyDescent="0.2">
      <c r="A104" s="151"/>
      <c r="B104" s="154" t="s">
        <v>649</v>
      </c>
      <c r="C104" s="192">
        <v>0</v>
      </c>
      <c r="D104" s="192">
        <v>0</v>
      </c>
    </row>
    <row r="105" spans="1:6" ht="9.9499999999999993" customHeight="1" x14ac:dyDescent="0.2">
      <c r="A105" s="151"/>
      <c r="B105" s="154" t="s">
        <v>650</v>
      </c>
      <c r="C105" s="192">
        <v>0</v>
      </c>
      <c r="D105" s="192">
        <v>0</v>
      </c>
    </row>
    <row r="106" spans="1:6" ht="9.9499999999999993" customHeight="1" x14ac:dyDescent="0.2">
      <c r="A106" s="151"/>
      <c r="B106" s="155" t="s">
        <v>651</v>
      </c>
      <c r="C106" s="189">
        <f>+C107</f>
        <v>0</v>
      </c>
      <c r="D106" s="189">
        <f>+D107</f>
        <v>0</v>
      </c>
    </row>
    <row r="107" spans="1:6" ht="9.9499999999999993" customHeight="1" x14ac:dyDescent="0.2">
      <c r="A107" s="149">
        <v>1270</v>
      </c>
      <c r="B107" s="156" t="s">
        <v>146</v>
      </c>
      <c r="C107" s="191">
        <f>+C108</f>
        <v>0</v>
      </c>
      <c r="D107" s="191">
        <f>+D108</f>
        <v>0</v>
      </c>
    </row>
    <row r="108" spans="1:6" ht="9.9499999999999993" customHeight="1" x14ac:dyDescent="0.2">
      <c r="A108" s="151">
        <v>1273</v>
      </c>
      <c r="B108" s="152" t="s">
        <v>652</v>
      </c>
      <c r="C108" s="192">
        <v>0</v>
      </c>
      <c r="D108" s="192">
        <v>0</v>
      </c>
    </row>
    <row r="109" spans="1:6" ht="9.9499999999999993" customHeight="1" x14ac:dyDescent="0.2">
      <c r="A109" s="151"/>
      <c r="B109" s="155" t="s">
        <v>653</v>
      </c>
      <c r="C109" s="189">
        <f>+C110+C112</f>
        <v>0</v>
      </c>
      <c r="D109" s="189">
        <f>+D110+D112</f>
        <v>0</v>
      </c>
    </row>
    <row r="110" spans="1:6" ht="9.9499999999999993" customHeight="1" x14ac:dyDescent="0.2">
      <c r="A110" s="149">
        <v>4300</v>
      </c>
      <c r="B110" s="153" t="s">
        <v>654</v>
      </c>
      <c r="C110" s="191">
        <f>+C111</f>
        <v>0</v>
      </c>
      <c r="D110" s="193">
        <f>+D111</f>
        <v>0</v>
      </c>
    </row>
    <row r="111" spans="1:6" ht="9.9499999999999993" customHeight="1" x14ac:dyDescent="0.2">
      <c r="A111" s="151">
        <v>4399</v>
      </c>
      <c r="B111" s="154" t="s">
        <v>323</v>
      </c>
      <c r="C111" s="192">
        <v>0</v>
      </c>
      <c r="D111" s="192">
        <v>0</v>
      </c>
    </row>
    <row r="112" spans="1:6" ht="9.9499999999999993" customHeight="1" x14ac:dyDescent="0.2">
      <c r="A112" s="58">
        <v>1120</v>
      </c>
      <c r="B112" s="157" t="s">
        <v>500</v>
      </c>
      <c r="C112" s="188">
        <f>SUM(C113:C121)</f>
        <v>0</v>
      </c>
      <c r="D112" s="188">
        <f>SUM(D113:D121)</f>
        <v>0</v>
      </c>
    </row>
    <row r="113" spans="1:6" ht="9.9499999999999993" customHeight="1" x14ac:dyDescent="0.2">
      <c r="A113" s="51">
        <v>1124</v>
      </c>
      <c r="B113" s="158" t="s">
        <v>501</v>
      </c>
      <c r="C113" s="194">
        <v>0</v>
      </c>
      <c r="D113" s="187">
        <v>0</v>
      </c>
    </row>
    <row r="114" spans="1:6" ht="9.9499999999999993" customHeight="1" x14ac:dyDescent="0.2">
      <c r="A114" s="51">
        <v>1124</v>
      </c>
      <c r="B114" s="158" t="s">
        <v>502</v>
      </c>
      <c r="C114" s="194">
        <v>0</v>
      </c>
      <c r="D114" s="187">
        <v>0</v>
      </c>
    </row>
    <row r="115" spans="1:6" ht="9.9499999999999993" customHeight="1" x14ac:dyDescent="0.2">
      <c r="A115" s="51">
        <v>1124</v>
      </c>
      <c r="B115" s="158" t="s">
        <v>503</v>
      </c>
      <c r="C115" s="194">
        <v>0</v>
      </c>
      <c r="D115" s="187">
        <v>0</v>
      </c>
    </row>
    <row r="116" spans="1:6" ht="9.9499999999999993" customHeight="1" x14ac:dyDescent="0.2">
      <c r="A116" s="51">
        <v>1124</v>
      </c>
      <c r="B116" s="158" t="s">
        <v>504</v>
      </c>
      <c r="C116" s="194">
        <v>0</v>
      </c>
      <c r="D116" s="187">
        <v>0</v>
      </c>
    </row>
    <row r="117" spans="1:6" ht="9.9499999999999993" customHeight="1" x14ac:dyDescent="0.2">
      <c r="A117" s="51">
        <v>1124</v>
      </c>
      <c r="B117" s="158" t="s">
        <v>505</v>
      </c>
      <c r="C117" s="187">
        <v>0</v>
      </c>
      <c r="D117" s="187">
        <v>0</v>
      </c>
    </row>
    <row r="118" spans="1:6" ht="9.9499999999999993" customHeight="1" x14ac:dyDescent="0.2">
      <c r="A118" s="51">
        <v>1124</v>
      </c>
      <c r="B118" s="158" t="s">
        <v>506</v>
      </c>
      <c r="C118" s="187">
        <v>0</v>
      </c>
      <c r="D118" s="187">
        <v>0</v>
      </c>
    </row>
    <row r="119" spans="1:6" ht="9.9499999999999993" customHeight="1" x14ac:dyDescent="0.2">
      <c r="A119" s="51">
        <v>1122</v>
      </c>
      <c r="B119" s="158" t="s">
        <v>507</v>
      </c>
      <c r="C119" s="187">
        <v>0</v>
      </c>
      <c r="D119" s="187">
        <v>0</v>
      </c>
    </row>
    <row r="120" spans="1:6" ht="9.9499999999999993" customHeight="1" x14ac:dyDescent="0.2">
      <c r="A120" s="51">
        <v>1122</v>
      </c>
      <c r="B120" s="158" t="s">
        <v>508</v>
      </c>
      <c r="C120" s="194">
        <v>0</v>
      </c>
      <c r="D120" s="187">
        <v>0</v>
      </c>
    </row>
    <row r="121" spans="1:6" ht="9.9499999999999993" customHeight="1" x14ac:dyDescent="0.25">
      <c r="A121" s="51">
        <v>1122</v>
      </c>
      <c r="B121" s="158" t="s">
        <v>509</v>
      </c>
      <c r="C121" s="187">
        <v>0</v>
      </c>
      <c r="D121" s="187">
        <v>0</v>
      </c>
      <c r="F121"/>
    </row>
    <row r="122" spans="1:6" customFormat="1" ht="9.9499999999999993" customHeight="1" x14ac:dyDescent="0.25">
      <c r="A122" s="51"/>
      <c r="B122" s="128" t="s">
        <v>510</v>
      </c>
      <c r="C122" s="188">
        <f>C47+C48+C100-C106-C109</f>
        <v>314163811.88999999</v>
      </c>
      <c r="D122" s="188">
        <f>D47+D48+D100-D106-D109</f>
        <v>13611942.5</v>
      </c>
    </row>
    <row r="123" spans="1:6" ht="9.9499999999999993" customHeight="1" x14ac:dyDescent="0.25">
      <c r="F123"/>
    </row>
    <row r="124" spans="1:6" ht="9.9499999999999993" customHeight="1" x14ac:dyDescent="0.25">
      <c r="B124" s="38" t="s">
        <v>63</v>
      </c>
      <c r="F12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46 D61:D62 D52:D59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09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09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1" t="s">
        <v>516</v>
      </c>
    </row>
    <row r="13" spans="1:2" ht="15" customHeight="1" x14ac:dyDescent="0.2">
      <c r="A13" s="109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4" t="s">
        <v>518</v>
      </c>
      <c r="B16" s="123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C8CB42-248C-4EA8-B7AA-B6D5EE3CA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dcterms:created xsi:type="dcterms:W3CDTF">2012-12-11T20:36:24Z</dcterms:created>
  <dcterms:modified xsi:type="dcterms:W3CDTF">2024-02-27T19:40:52Z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