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6" l="1"/>
  <c r="D57" i="6"/>
  <c r="D56" i="6"/>
  <c r="D55" i="6"/>
  <c r="D52" i="6"/>
  <c r="D51" i="6"/>
  <c r="D50" i="6"/>
  <c r="D49" i="6"/>
  <c r="D48" i="6"/>
  <c r="D47" i="6"/>
  <c r="D46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D12" i="6"/>
  <c r="D11" i="6"/>
  <c r="D10" i="6"/>
  <c r="D9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E65" i="6" l="1"/>
  <c r="C65" i="6"/>
  <c r="C70" i="6" s="1"/>
  <c r="F65" i="6"/>
  <c r="B41" i="6"/>
  <c r="B65" i="6"/>
  <c r="G54" i="6"/>
  <c r="D65" i="6"/>
  <c r="D70" i="6" s="1"/>
  <c r="E41" i="6"/>
  <c r="F70" i="6"/>
  <c r="G45" i="6"/>
  <c r="G16" i="6"/>
  <c r="G41" i="6" s="1"/>
  <c r="G37" i="6"/>
  <c r="G65" i="6" l="1"/>
  <c r="G70" i="6" s="1"/>
  <c r="B70" i="6"/>
  <c r="E70" i="6"/>
  <c r="G42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<sst xmlns="http://schemas.openxmlformats.org/spreadsheetml/2006/main" count="253" uniqueCount="186">
  <si>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</si>
  <si>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</si>
  <si>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</si>
  <si>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</si>
  <si>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</si>
  <si>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</si>
  <si>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</si>
  <si>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</si>
  <si>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</si>
  <si>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</si>
  <si>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</si>
  <si>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</si>
  <si>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</si>
  <si>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</si>
  <si>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</si>
  <si>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</si>
  <si>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</si>
  <si>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</si>
  <si>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</si>
  <si>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</si>
  <si>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</si>
  <si>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</si>
  <si>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</si>
  <si>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</si>
  <si>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</si>
  <si>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</si>
  <si>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</si>
  <si>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</si>
  <si>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</si>
  <si>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</si>
  <si>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</si>
  <si>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</si>
  <si>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</si>
  <si>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</si>
  <si>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</si>
  <si>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</si>
  <si>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</si>
  <si>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</si>
  <si>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</si>
  <si>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</si>
  <si>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</si>
  <si>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</si>
  <si>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</si>
  <si>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</si>
  <si>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</si>
  <si>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</si>
  <si>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</si>
  <si>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</si>
  <si>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</si>
  <si>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</si>
  <si>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</si>
  <si>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</si>
  <si>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</si>
  <si>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</si>
  <si>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</si>
  <si>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</si>
  <si>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</si>
  <si>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</si>
  <si>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</si>
  <si>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</si>
  <si>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</si>
  <si>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</si>
  <si>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</si>
  <si>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</si>
  <si>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</si>
  <si>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</si>
  <si>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</si>
  <si>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</si>
  <si>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</si>
  <si>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</si>
  <si>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</si>
  <si>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</si>
  <si>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</si>
  <si>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</si>
  <si>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</si>
  <si>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</si>
  <si>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</si>
  <si>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</si>
  <si>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</si>
  <si>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</si>
  <si>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</si>
  <si>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</si>
  <si>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</si>
  <si>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</si>
  <si>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</si>
  <si>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</si>
  <si>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</si>
  <si>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</si>
  <si>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</si>
  <si>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</si>
  <si>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</si>
  <si>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</si>
  <si>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</si>
  <si>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</si>
  <si>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</si>
  <si>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</si>
  <si>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</si>
  <si>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</si>
  <si>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</si>
  <si>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</si>
  <si>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</si>
  <si>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</si>
  <si>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</si>
  <si>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</si>
  <si>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</si>
  <si>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</si>
  <si>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</si>
  <si>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</si>
  <si>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</si>
  <si>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</si>
  <si>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</si>
  <si>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</si>
  <si>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</si>
  <si>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</si>
  <si>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</si>
  <si>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</si>
  <si>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</si>
  <si>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</si>
  <si>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</si>
  <si>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</si>
  <si>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</si>
  <si>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</si>
  <si>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</si>
  <si>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</si>
  <si>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</si>
  <si>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</si>
  <si>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</si>
  <si>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</si>
  <si>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</si>
  <si>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</si>
  <si>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</si>
  <si>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</si>
  <si>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</si>
  <si>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</si>
  <si>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</si>
  <si>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</si>
  <si>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</si>
  <si>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</si>
  <si>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</si>
  <si>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</si>
  <si>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</si>
  <si>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</si>
  <si>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</si>
  <si>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</si>
  <si>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</si>
  <si>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</si>
  <si>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</si>
  <si>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</si>
  <si>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</si>
  <si>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</si>
  <si>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</si>
  <si>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</si>
  <si>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</si>
  <si>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</si>
  <si>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</si>
  <si>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</si>
  <si>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</si>
  <si>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</si>
  <si>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</si>
  <si>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</si>
  <si>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</si>
  <si>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</si>
  <si>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</si>
  <si>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</si>
  <si>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</si>
  <si>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</si>
  <si>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</si>
  <si>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</si>
  <si>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</si>
  <si>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</si>
  <si>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</si>
  <si>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</si>
  <si>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</si>
  <si>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</si>
  <si>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</si>
  <si>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</si>
  <si>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</si>
  <si>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</si>
  <si>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</si>
  <si>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</si>
  <si>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</si>
  <si>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</si>
  <si>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</si>
  <si>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</si>
  <si>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Apseo el Grande,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</si>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</sst>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6" zoomScaleNormal="115" workbookViewId="0">
      <selection activeCell="A4" sqref="A4:G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3" t="s">
        <v>2</v>
      </c>
      <c r="B1" s="74"/>
      <c r="C1" s="74"/>
      <c r="D1" s="74"/>
      <c r="E1" s="74"/>
      <c r="F1" s="74"/>
      <c r="G1" s="75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90" t="s">
        <v>185</v>
      </c>
      <c r="B4" s="91"/>
      <c r="C4" s="91"/>
      <c r="D4" s="91"/>
      <c r="E4" s="91"/>
      <c r="F4" s="91"/>
      <c r="G4" s="92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ht="41.45" customHeight="1" x14ac:dyDescent="0.25">
      <c r="A6" s="70" t="s">
        <v>4</v>
      </c>
      <c r="B6" s="72" t="s">
        <v>5</v>
      </c>
      <c r="C6" s="72"/>
      <c r="D6" s="72"/>
      <c r="E6" s="72"/>
      <c r="F6" s="72"/>
      <c r="G6" s="72" t="s">
        <v>6</v>
      </c>
    </row>
    <row r="7" spans="1:7" ht="30" x14ac:dyDescent="0.25">
      <c r="A7" s="71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2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68">
        <v>77789024.560000002</v>
      </c>
      <c r="C9" s="68">
        <v>29854747.050000001</v>
      </c>
      <c r="D9" s="69">
        <f>B9+C9</f>
        <v>107643771.61</v>
      </c>
      <c r="E9" s="68">
        <v>96841869.290000007</v>
      </c>
      <c r="F9" s="68">
        <v>96841869.290000007</v>
      </c>
      <c r="G9" s="14">
        <f>F9-B9</f>
        <v>19052844.730000004</v>
      </c>
    </row>
    <row r="10" spans="1:7" x14ac:dyDescent="0.25">
      <c r="A10" s="19" t="s">
        <v>13</v>
      </c>
      <c r="B10" s="68">
        <v>0</v>
      </c>
      <c r="C10" s="68">
        <v>0</v>
      </c>
      <c r="D10" s="69">
        <f t="shared" ref="D10:D15" si="0">B10+C10</f>
        <v>0</v>
      </c>
      <c r="E10" s="68">
        <v>0</v>
      </c>
      <c r="F10" s="68">
        <v>0</v>
      </c>
      <c r="G10" s="14">
        <f>F10-B10</f>
        <v>0</v>
      </c>
    </row>
    <row r="11" spans="1:7" x14ac:dyDescent="0.25">
      <c r="A11" s="19" t="s">
        <v>14</v>
      </c>
      <c r="B11" s="68">
        <v>378281.87</v>
      </c>
      <c r="C11" s="68">
        <v>0</v>
      </c>
      <c r="D11" s="69">
        <f t="shared" si="0"/>
        <v>378281.87</v>
      </c>
      <c r="E11" s="68">
        <v>0</v>
      </c>
      <c r="F11" s="68">
        <v>0</v>
      </c>
      <c r="G11" s="14">
        <f t="shared" ref="G11:G15" si="1">F11-B11</f>
        <v>-378281.87</v>
      </c>
    </row>
    <row r="12" spans="1:7" x14ac:dyDescent="0.25">
      <c r="A12" s="19" t="s">
        <v>15</v>
      </c>
      <c r="B12" s="68">
        <v>19800389.469999999</v>
      </c>
      <c r="C12" s="68">
        <v>10147641.699999999</v>
      </c>
      <c r="D12" s="69">
        <f t="shared" si="0"/>
        <v>29948031.169999998</v>
      </c>
      <c r="E12" s="68">
        <v>19045163.379999999</v>
      </c>
      <c r="F12" s="68">
        <v>19045163.379999999</v>
      </c>
      <c r="G12" s="14">
        <f t="shared" si="1"/>
        <v>-755226.08999999985</v>
      </c>
    </row>
    <row r="13" spans="1:7" x14ac:dyDescent="0.25">
      <c r="A13" s="19" t="s">
        <v>16</v>
      </c>
      <c r="B13" s="68">
        <v>1768995.97</v>
      </c>
      <c r="C13" s="68">
        <v>500307.7</v>
      </c>
      <c r="D13" s="69">
        <f t="shared" si="0"/>
        <v>2269303.67</v>
      </c>
      <c r="E13" s="68">
        <v>9687911.2300000004</v>
      </c>
      <c r="F13" s="68">
        <v>9687911.2300000004</v>
      </c>
      <c r="G13" s="14">
        <f t="shared" si="1"/>
        <v>7918915.2600000007</v>
      </c>
    </row>
    <row r="14" spans="1:7" x14ac:dyDescent="0.25">
      <c r="A14" s="19" t="s">
        <v>17</v>
      </c>
      <c r="B14" s="68">
        <v>1866868.82</v>
      </c>
      <c r="C14" s="68">
        <v>0</v>
      </c>
      <c r="D14" s="69">
        <f t="shared" si="0"/>
        <v>1866868.82</v>
      </c>
      <c r="E14" s="68">
        <v>5805901.9100000001</v>
      </c>
      <c r="F14" s="68">
        <v>5805901.9100000001</v>
      </c>
      <c r="G14" s="14">
        <f t="shared" si="1"/>
        <v>3939033.09</v>
      </c>
    </row>
    <row r="15" spans="1:7" x14ac:dyDescent="0.25">
      <c r="A15" s="19" t="s">
        <v>18</v>
      </c>
      <c r="B15" s="68">
        <v>0</v>
      </c>
      <c r="C15" s="68">
        <v>0</v>
      </c>
      <c r="D15" s="69">
        <f t="shared" si="0"/>
        <v>0</v>
      </c>
      <c r="E15" s="68">
        <v>0</v>
      </c>
      <c r="F15" s="68">
        <v>0</v>
      </c>
      <c r="G15" s="14">
        <f t="shared" si="1"/>
        <v>0</v>
      </c>
    </row>
    <row r="16" spans="1:7" x14ac:dyDescent="0.25">
      <c r="A16" s="41" t="s">
        <v>19</v>
      </c>
      <c r="B16" s="14">
        <f t="shared" ref="B16:G16" si="2">SUM(B17:B27)</f>
        <v>140427567.69000003</v>
      </c>
      <c r="C16" s="14">
        <f t="shared" si="2"/>
        <v>36714493.689999998</v>
      </c>
      <c r="D16" s="14">
        <f t="shared" si="2"/>
        <v>177142061.37999997</v>
      </c>
      <c r="E16" s="14">
        <f t="shared" si="2"/>
        <v>173001688.00999999</v>
      </c>
      <c r="F16" s="14">
        <f t="shared" si="2"/>
        <v>173001688</v>
      </c>
      <c r="G16" s="14">
        <f t="shared" si="2"/>
        <v>32574120.309999991</v>
      </c>
    </row>
    <row r="17" spans="1:7" x14ac:dyDescent="0.25">
      <c r="A17" s="36" t="s">
        <v>20</v>
      </c>
      <c r="B17" s="68">
        <v>87228843.670000002</v>
      </c>
      <c r="C17" s="68">
        <v>23091649.960000001</v>
      </c>
      <c r="D17" s="69">
        <f t="shared" ref="D17:D27" si="3">B17+C17</f>
        <v>110320493.63</v>
      </c>
      <c r="E17" s="68">
        <v>110320493.63</v>
      </c>
      <c r="F17" s="68">
        <v>110320493.63</v>
      </c>
      <c r="G17" s="14">
        <f>F17-B17</f>
        <v>23091649.959999993</v>
      </c>
    </row>
    <row r="18" spans="1:7" x14ac:dyDescent="0.25">
      <c r="A18" s="36" t="s">
        <v>21</v>
      </c>
      <c r="B18" s="68">
        <v>29518636.600000001</v>
      </c>
      <c r="C18" s="68">
        <v>12641558.4</v>
      </c>
      <c r="D18" s="69">
        <f t="shared" si="3"/>
        <v>42160195</v>
      </c>
      <c r="E18" s="68">
        <v>40973662.240000002</v>
      </c>
      <c r="F18" s="68">
        <v>40973662.240000002</v>
      </c>
      <c r="G18" s="14">
        <f t="shared" ref="G18:G27" si="4">F18-B18</f>
        <v>11455025.640000001</v>
      </c>
    </row>
    <row r="19" spans="1:7" x14ac:dyDescent="0.25">
      <c r="A19" s="36" t="s">
        <v>22</v>
      </c>
      <c r="B19" s="68">
        <v>5696230.5800000001</v>
      </c>
      <c r="C19" s="68">
        <v>65816.42</v>
      </c>
      <c r="D19" s="69">
        <f t="shared" si="3"/>
        <v>5762047</v>
      </c>
      <c r="E19" s="68">
        <v>5707308.8799999999</v>
      </c>
      <c r="F19" s="68">
        <v>5707308.8700000001</v>
      </c>
      <c r="G19" s="14">
        <f t="shared" si="4"/>
        <v>11078.290000000037</v>
      </c>
    </row>
    <row r="20" spans="1:7" x14ac:dyDescent="0.25">
      <c r="A20" s="36" t="s">
        <v>23</v>
      </c>
      <c r="B20" s="69">
        <v>0</v>
      </c>
      <c r="C20" s="69">
        <v>0</v>
      </c>
      <c r="D20" s="69">
        <f t="shared" si="3"/>
        <v>0</v>
      </c>
      <c r="E20" s="69">
        <v>0</v>
      </c>
      <c r="F20" s="69">
        <v>0</v>
      </c>
      <c r="G20" s="14">
        <f t="shared" si="4"/>
        <v>0</v>
      </c>
    </row>
    <row r="21" spans="1:7" x14ac:dyDescent="0.25">
      <c r="A21" s="36" t="s">
        <v>24</v>
      </c>
      <c r="B21" s="69">
        <v>0</v>
      </c>
      <c r="C21" s="69">
        <v>0</v>
      </c>
      <c r="D21" s="69">
        <f t="shared" si="3"/>
        <v>0</v>
      </c>
      <c r="E21" s="69">
        <v>0</v>
      </c>
      <c r="F21" s="69">
        <v>0</v>
      </c>
      <c r="G21" s="14">
        <f t="shared" si="4"/>
        <v>0</v>
      </c>
    </row>
    <row r="22" spans="1:7" x14ac:dyDescent="0.25">
      <c r="A22" s="36" t="s">
        <v>25</v>
      </c>
      <c r="B22" s="68">
        <v>2971047.26</v>
      </c>
      <c r="C22" s="68">
        <v>0</v>
      </c>
      <c r="D22" s="69">
        <f t="shared" si="3"/>
        <v>2971047.26</v>
      </c>
      <c r="E22" s="68">
        <v>2918547.23</v>
      </c>
      <c r="F22" s="68">
        <v>2918547.23</v>
      </c>
      <c r="G22" s="14">
        <f t="shared" si="4"/>
        <v>-52500.029999999795</v>
      </c>
    </row>
    <row r="23" spans="1:7" x14ac:dyDescent="0.25">
      <c r="A23" s="36" t="s">
        <v>26</v>
      </c>
      <c r="B23" s="69">
        <v>0</v>
      </c>
      <c r="C23" s="69">
        <v>0</v>
      </c>
      <c r="D23" s="69">
        <f t="shared" si="3"/>
        <v>0</v>
      </c>
      <c r="E23" s="69">
        <v>0</v>
      </c>
      <c r="F23" s="69">
        <v>0</v>
      </c>
      <c r="G23" s="14">
        <f t="shared" si="4"/>
        <v>0</v>
      </c>
    </row>
    <row r="24" spans="1:7" x14ac:dyDescent="0.25">
      <c r="A24" s="36" t="s">
        <v>27</v>
      </c>
      <c r="B24" s="69">
        <v>0</v>
      </c>
      <c r="C24" s="69">
        <v>0</v>
      </c>
      <c r="D24" s="69">
        <f t="shared" si="3"/>
        <v>0</v>
      </c>
      <c r="E24" s="69">
        <v>0</v>
      </c>
      <c r="F24" s="69">
        <v>0</v>
      </c>
      <c r="G24" s="14">
        <f t="shared" si="4"/>
        <v>0</v>
      </c>
    </row>
    <row r="25" spans="1:7" x14ac:dyDescent="0.25">
      <c r="A25" s="36" t="s">
        <v>28</v>
      </c>
      <c r="B25" s="68">
        <v>3324114.14</v>
      </c>
      <c r="C25" s="68">
        <v>0</v>
      </c>
      <c r="D25" s="69">
        <f t="shared" si="3"/>
        <v>3324114.14</v>
      </c>
      <c r="E25" s="68">
        <v>2854019.32</v>
      </c>
      <c r="F25" s="68">
        <v>2854019.32</v>
      </c>
      <c r="G25" s="14">
        <f t="shared" si="4"/>
        <v>-470094.8200000003</v>
      </c>
    </row>
    <row r="26" spans="1:7" x14ac:dyDescent="0.25">
      <c r="A26" s="36" t="s">
        <v>29</v>
      </c>
      <c r="B26" s="68">
        <v>11688695.439999999</v>
      </c>
      <c r="C26" s="68">
        <v>0</v>
      </c>
      <c r="D26" s="69">
        <f t="shared" si="3"/>
        <v>11688695.439999999</v>
      </c>
      <c r="E26" s="68">
        <v>9312187.8000000007</v>
      </c>
      <c r="F26" s="68">
        <v>9312187.8000000007</v>
      </c>
      <c r="G26" s="14">
        <f t="shared" si="4"/>
        <v>-2376507.6399999987</v>
      </c>
    </row>
    <row r="27" spans="1:7" x14ac:dyDescent="0.25">
      <c r="A27" s="36" t="s">
        <v>30</v>
      </c>
      <c r="B27" s="68">
        <v>0</v>
      </c>
      <c r="C27" s="68">
        <v>915468.91</v>
      </c>
      <c r="D27" s="69">
        <f t="shared" si="3"/>
        <v>915468.91</v>
      </c>
      <c r="E27" s="68">
        <v>915468.91</v>
      </c>
      <c r="F27" s="68">
        <v>915468.91</v>
      </c>
      <c r="G27" s="14">
        <f t="shared" si="4"/>
        <v>915468.91</v>
      </c>
    </row>
    <row r="28" spans="1:7" x14ac:dyDescent="0.25">
      <c r="A28" s="19" t="s">
        <v>31</v>
      </c>
      <c r="B28" s="14">
        <f t="shared" ref="B28:G28" si="5">SUM(B29:B33)</f>
        <v>1707588.61</v>
      </c>
      <c r="C28" s="14">
        <f t="shared" si="5"/>
        <v>2781226.51</v>
      </c>
      <c r="D28" s="14">
        <f t="shared" si="5"/>
        <v>4488815.12</v>
      </c>
      <c r="E28" s="14">
        <f t="shared" si="5"/>
        <v>4139904.55</v>
      </c>
      <c r="F28" s="14">
        <f t="shared" si="5"/>
        <v>4139904.5599999996</v>
      </c>
      <c r="G28" s="14">
        <f t="shared" si="5"/>
        <v>2432315.9499999997</v>
      </c>
    </row>
    <row r="29" spans="1:7" x14ac:dyDescent="0.25">
      <c r="A29" s="36" t="s">
        <v>32</v>
      </c>
      <c r="B29" s="68">
        <v>105000</v>
      </c>
      <c r="C29" s="68">
        <v>0</v>
      </c>
      <c r="D29" s="69">
        <f t="shared" ref="D29:D33" si="6">B29+C29</f>
        <v>105000</v>
      </c>
      <c r="E29" s="68">
        <v>12560.07</v>
      </c>
      <c r="F29" s="68">
        <v>12560.07</v>
      </c>
      <c r="G29" s="14">
        <f>F29-B29</f>
        <v>-92439.93</v>
      </c>
    </row>
    <row r="30" spans="1:7" x14ac:dyDescent="0.25">
      <c r="A30" s="36" t="s">
        <v>33</v>
      </c>
      <c r="B30" s="68">
        <v>283276.57</v>
      </c>
      <c r="C30" s="68">
        <v>0</v>
      </c>
      <c r="D30" s="69">
        <f t="shared" si="6"/>
        <v>283276.57</v>
      </c>
      <c r="E30" s="68">
        <v>26805.93</v>
      </c>
      <c r="F30" s="68">
        <v>26805.93</v>
      </c>
      <c r="G30" s="14">
        <f t="shared" ref="G30:G34" si="7">F30-B30</f>
        <v>-256470.64</v>
      </c>
    </row>
    <row r="31" spans="1:7" x14ac:dyDescent="0.25">
      <c r="A31" s="36" t="s">
        <v>34</v>
      </c>
      <c r="B31" s="68">
        <v>1122846.54</v>
      </c>
      <c r="C31" s="68">
        <v>982778.21</v>
      </c>
      <c r="D31" s="69">
        <f t="shared" si="6"/>
        <v>2105624.75</v>
      </c>
      <c r="E31" s="68">
        <v>2105624.75</v>
      </c>
      <c r="F31" s="68">
        <v>2105624.7599999998</v>
      </c>
      <c r="G31" s="14">
        <f t="shared" si="7"/>
        <v>982778.21999999974</v>
      </c>
    </row>
    <row r="32" spans="1:7" x14ac:dyDescent="0.25">
      <c r="A32" s="36" t="s">
        <v>35</v>
      </c>
      <c r="B32" s="69">
        <v>0</v>
      </c>
      <c r="C32" s="69">
        <v>0</v>
      </c>
      <c r="D32" s="69">
        <f t="shared" si="6"/>
        <v>0</v>
      </c>
      <c r="E32" s="69">
        <v>0</v>
      </c>
      <c r="F32" s="69">
        <v>0</v>
      </c>
      <c r="G32" s="14">
        <f t="shared" si="7"/>
        <v>0</v>
      </c>
    </row>
    <row r="33" spans="1:7" ht="14.45" customHeight="1" x14ac:dyDescent="0.25">
      <c r="A33" s="36" t="s">
        <v>36</v>
      </c>
      <c r="B33" s="68">
        <v>196465.5</v>
      </c>
      <c r="C33" s="68">
        <v>1798448.3</v>
      </c>
      <c r="D33" s="69">
        <f t="shared" si="6"/>
        <v>1994913.8</v>
      </c>
      <c r="E33" s="68">
        <v>1994913.8</v>
      </c>
      <c r="F33" s="68">
        <v>1994913.8</v>
      </c>
      <c r="G33" s="14">
        <f t="shared" si="7"/>
        <v>1798448.3</v>
      </c>
    </row>
    <row r="34" spans="1:7" ht="14.45" customHeight="1" x14ac:dyDescent="0.25">
      <c r="A34" s="19" t="s">
        <v>37</v>
      </c>
      <c r="B34" s="68">
        <v>0</v>
      </c>
      <c r="C34" s="68">
        <v>446503466.45999998</v>
      </c>
      <c r="D34" s="69">
        <f>B34+C34</f>
        <v>446503466.45999998</v>
      </c>
      <c r="E34" s="68">
        <v>194671448.06999999</v>
      </c>
      <c r="F34" s="68">
        <v>194671448.06999999</v>
      </c>
      <c r="G34" s="14">
        <f t="shared" si="7"/>
        <v>194671448.06999999</v>
      </c>
    </row>
    <row r="35" spans="1:7" ht="14.45" customHeight="1" x14ac:dyDescent="0.25">
      <c r="A35" s="19" t="s">
        <v>38</v>
      </c>
      <c r="B35" s="14">
        <f t="shared" ref="B35:G35" si="8">B36</f>
        <v>0</v>
      </c>
      <c r="C35" s="14">
        <f t="shared" si="8"/>
        <v>0</v>
      </c>
      <c r="D35" s="14">
        <f t="shared" si="8"/>
        <v>0</v>
      </c>
      <c r="E35" s="14">
        <f t="shared" si="8"/>
        <v>0</v>
      </c>
      <c r="F35" s="14">
        <f t="shared" si="8"/>
        <v>0</v>
      </c>
      <c r="G35" s="14">
        <f t="shared" si="8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9">B38+B39</f>
        <v>0</v>
      </c>
      <c r="C37" s="14">
        <f t="shared" si="9"/>
        <v>0</v>
      </c>
      <c r="D37" s="14">
        <f t="shared" si="9"/>
        <v>0</v>
      </c>
      <c r="E37" s="14">
        <f t="shared" si="9"/>
        <v>0</v>
      </c>
      <c r="F37" s="14">
        <f t="shared" si="9"/>
        <v>0</v>
      </c>
      <c r="G37" s="14">
        <f t="shared" si="9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10">SUM(B9,B10,B11,B12,B13,B14,B15,B16,B28,B34,B35,B37)</f>
        <v>243738716.99000004</v>
      </c>
      <c r="C41" s="2">
        <f t="shared" si="10"/>
        <v>526501883.11000001</v>
      </c>
      <c r="D41" s="2">
        <f t="shared" si="10"/>
        <v>770240600.0999999</v>
      </c>
      <c r="E41" s="2">
        <f t="shared" si="10"/>
        <v>503193886.44</v>
      </c>
      <c r="F41" s="2">
        <f t="shared" si="10"/>
        <v>503193886.44</v>
      </c>
      <c r="G41" s="2">
        <f t="shared" si="10"/>
        <v>259455169.44999999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259455169.44999999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11">SUM(B46:B53)</f>
        <v>121765046.34999999</v>
      </c>
      <c r="C45" s="14">
        <f t="shared" si="11"/>
        <v>56322668.159999996</v>
      </c>
      <c r="D45" s="14">
        <f t="shared" si="11"/>
        <v>178087714.50999999</v>
      </c>
      <c r="E45" s="14">
        <f t="shared" si="11"/>
        <v>147514234.43000001</v>
      </c>
      <c r="F45" s="14">
        <f t="shared" si="11"/>
        <v>147514234.43000001</v>
      </c>
      <c r="G45" s="14">
        <f t="shared" si="11"/>
        <v>25749188.080000006</v>
      </c>
    </row>
    <row r="46" spans="1:7" x14ac:dyDescent="0.25">
      <c r="A46" s="37" t="s">
        <v>47</v>
      </c>
      <c r="B46" s="69">
        <v>0</v>
      </c>
      <c r="C46" s="69">
        <v>0</v>
      </c>
      <c r="D46" s="69">
        <f>B46+C46</f>
        <v>0</v>
      </c>
      <c r="E46" s="69">
        <v>0</v>
      </c>
      <c r="F46" s="69">
        <v>0</v>
      </c>
      <c r="G46" s="14">
        <f>F46-B46</f>
        <v>0</v>
      </c>
    </row>
    <row r="47" spans="1:7" x14ac:dyDescent="0.25">
      <c r="A47" s="37" t="s">
        <v>48</v>
      </c>
      <c r="B47" s="69">
        <v>0</v>
      </c>
      <c r="C47" s="69">
        <v>0</v>
      </c>
      <c r="D47" s="69">
        <f t="shared" ref="D47:D52" si="12">B47+C47</f>
        <v>0</v>
      </c>
      <c r="E47" s="69">
        <v>0</v>
      </c>
      <c r="F47" s="69">
        <v>0</v>
      </c>
      <c r="G47" s="14">
        <f t="shared" ref="G47:G52" si="13">F47-B47</f>
        <v>0</v>
      </c>
    </row>
    <row r="48" spans="1:7" x14ac:dyDescent="0.25">
      <c r="A48" s="37" t="s">
        <v>49</v>
      </c>
      <c r="B48" s="68">
        <v>33790939.350000001</v>
      </c>
      <c r="C48" s="68">
        <v>37706221.399999999</v>
      </c>
      <c r="D48" s="69">
        <f t="shared" si="12"/>
        <v>71497160.75</v>
      </c>
      <c r="E48" s="68">
        <v>42291083.280000001</v>
      </c>
      <c r="F48" s="68">
        <v>42291083.280000001</v>
      </c>
      <c r="G48" s="14">
        <f t="shared" si="13"/>
        <v>8500143.9299999997</v>
      </c>
    </row>
    <row r="49" spans="1:7" ht="30" x14ac:dyDescent="0.25">
      <c r="A49" s="37" t="s">
        <v>50</v>
      </c>
      <c r="B49" s="68">
        <v>87974107</v>
      </c>
      <c r="C49" s="68">
        <v>18616446.760000002</v>
      </c>
      <c r="D49" s="69">
        <f t="shared" si="12"/>
        <v>106590553.76000001</v>
      </c>
      <c r="E49" s="68">
        <v>105223151.15000001</v>
      </c>
      <c r="F49" s="68">
        <v>105223151.15000001</v>
      </c>
      <c r="G49" s="14">
        <f t="shared" si="13"/>
        <v>17249044.150000006</v>
      </c>
    </row>
    <row r="50" spans="1:7" x14ac:dyDescent="0.25">
      <c r="A50" s="37" t="s">
        <v>51</v>
      </c>
      <c r="B50" s="69">
        <v>0</v>
      </c>
      <c r="C50" s="69">
        <v>0</v>
      </c>
      <c r="D50" s="69">
        <f t="shared" si="12"/>
        <v>0</v>
      </c>
      <c r="E50" s="69">
        <v>0</v>
      </c>
      <c r="F50" s="69">
        <v>0</v>
      </c>
      <c r="G50" s="14">
        <f t="shared" si="13"/>
        <v>0</v>
      </c>
    </row>
    <row r="51" spans="1:7" x14ac:dyDescent="0.25">
      <c r="A51" s="37" t="s">
        <v>52</v>
      </c>
      <c r="B51" s="69">
        <v>0</v>
      </c>
      <c r="C51" s="69">
        <v>0</v>
      </c>
      <c r="D51" s="69">
        <f t="shared" si="12"/>
        <v>0</v>
      </c>
      <c r="E51" s="69">
        <v>0</v>
      </c>
      <c r="F51" s="69">
        <v>0</v>
      </c>
      <c r="G51" s="14">
        <f t="shared" si="13"/>
        <v>0</v>
      </c>
    </row>
    <row r="52" spans="1:7" ht="30" x14ac:dyDescent="0.25">
      <c r="A52" s="38" t="s">
        <v>53</v>
      </c>
      <c r="B52" s="69">
        <v>0</v>
      </c>
      <c r="C52" s="69">
        <v>0</v>
      </c>
      <c r="D52" s="69">
        <f t="shared" si="12"/>
        <v>0</v>
      </c>
      <c r="E52" s="69">
        <v>0</v>
      </c>
      <c r="F52" s="69">
        <v>0</v>
      </c>
      <c r="G52" s="14">
        <f t="shared" si="13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4">SUM(B55:B58)</f>
        <v>0</v>
      </c>
      <c r="C54" s="14">
        <f t="shared" si="14"/>
        <v>200000</v>
      </c>
      <c r="D54" s="14">
        <f t="shared" si="14"/>
        <v>200000</v>
      </c>
      <c r="E54" s="14">
        <f t="shared" si="14"/>
        <v>0</v>
      </c>
      <c r="F54" s="14">
        <f t="shared" si="14"/>
        <v>0</v>
      </c>
      <c r="G54" s="14">
        <f t="shared" si="14"/>
        <v>0</v>
      </c>
    </row>
    <row r="55" spans="1:7" x14ac:dyDescent="0.25">
      <c r="A55" s="38" t="s">
        <v>56</v>
      </c>
      <c r="B55" s="69">
        <v>0</v>
      </c>
      <c r="C55" s="69">
        <v>0</v>
      </c>
      <c r="D55" s="69">
        <f t="shared" ref="D55:D58" si="15">B55+C55</f>
        <v>0</v>
      </c>
      <c r="E55" s="69">
        <v>0</v>
      </c>
      <c r="F55" s="69">
        <v>0</v>
      </c>
      <c r="G55" s="14">
        <f>F55-B55</f>
        <v>0</v>
      </c>
    </row>
    <row r="56" spans="1:7" x14ac:dyDescent="0.25">
      <c r="A56" s="37" t="s">
        <v>57</v>
      </c>
      <c r="B56" s="69">
        <v>0</v>
      </c>
      <c r="C56" s="69">
        <v>0</v>
      </c>
      <c r="D56" s="69">
        <f t="shared" si="15"/>
        <v>0</v>
      </c>
      <c r="E56" s="69">
        <v>0</v>
      </c>
      <c r="F56" s="69">
        <v>0</v>
      </c>
      <c r="G56" s="14">
        <f t="shared" ref="G56:G58" si="16">F56-B56</f>
        <v>0</v>
      </c>
    </row>
    <row r="57" spans="1:7" x14ac:dyDescent="0.25">
      <c r="A57" s="37" t="s">
        <v>58</v>
      </c>
      <c r="B57" s="69">
        <v>0</v>
      </c>
      <c r="C57" s="69">
        <v>0</v>
      </c>
      <c r="D57" s="69">
        <f t="shared" si="15"/>
        <v>0</v>
      </c>
      <c r="E57" s="69">
        <v>0</v>
      </c>
      <c r="F57" s="69">
        <v>0</v>
      </c>
      <c r="G57" s="14">
        <f t="shared" si="16"/>
        <v>0</v>
      </c>
    </row>
    <row r="58" spans="1:7" x14ac:dyDescent="0.25">
      <c r="A58" s="38" t="s">
        <v>59</v>
      </c>
      <c r="B58" s="68">
        <v>0</v>
      </c>
      <c r="C58" s="68">
        <v>200000</v>
      </c>
      <c r="D58" s="69">
        <f t="shared" si="15"/>
        <v>200000</v>
      </c>
      <c r="E58" s="68">
        <v>0</v>
      </c>
      <c r="F58" s="68">
        <v>0</v>
      </c>
      <c r="G58" s="14">
        <f t="shared" si="16"/>
        <v>0</v>
      </c>
    </row>
    <row r="59" spans="1:7" x14ac:dyDescent="0.25">
      <c r="A59" s="19" t="s">
        <v>60</v>
      </c>
      <c r="B59" s="14">
        <f t="shared" ref="B59:G59" si="17">SUM(B60:B61)</f>
        <v>0</v>
      </c>
      <c r="C59" s="14">
        <f t="shared" si="17"/>
        <v>0</v>
      </c>
      <c r="D59" s="14">
        <f t="shared" si="17"/>
        <v>0</v>
      </c>
      <c r="E59" s="14">
        <f t="shared" si="17"/>
        <v>0</v>
      </c>
      <c r="F59" s="14">
        <f t="shared" si="17"/>
        <v>0</v>
      </c>
      <c r="G59" s="14">
        <f t="shared" si="17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8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8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8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9">B45+B54+B59+B62+B63</f>
        <v>121765046.34999999</v>
      </c>
      <c r="C65" s="2">
        <f t="shared" si="19"/>
        <v>56522668.159999996</v>
      </c>
      <c r="D65" s="2">
        <f t="shared" si="19"/>
        <v>178287714.50999999</v>
      </c>
      <c r="E65" s="2">
        <f t="shared" si="19"/>
        <v>147514234.43000001</v>
      </c>
      <c r="F65" s="2">
        <f t="shared" si="19"/>
        <v>147514234.43000001</v>
      </c>
      <c r="G65" s="2">
        <f t="shared" si="19"/>
        <v>25749188.080000006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20">B68</f>
        <v>0</v>
      </c>
      <c r="C67" s="2">
        <f t="shared" si="20"/>
        <v>0</v>
      </c>
      <c r="D67" s="2">
        <f t="shared" si="20"/>
        <v>0</v>
      </c>
      <c r="E67" s="2">
        <f t="shared" si="20"/>
        <v>0</v>
      </c>
      <c r="F67" s="2">
        <f t="shared" si="20"/>
        <v>0</v>
      </c>
      <c r="G67" s="2">
        <f t="shared" si="20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21">B41+B65+B67</f>
        <v>365503763.34000003</v>
      </c>
      <c r="C70" s="2">
        <f t="shared" si="21"/>
        <v>583024551.26999998</v>
      </c>
      <c r="D70" s="2">
        <f t="shared" si="21"/>
        <v>948528314.6099999</v>
      </c>
      <c r="E70" s="2">
        <f t="shared" si="21"/>
        <v>650708120.87</v>
      </c>
      <c r="F70" s="2">
        <f t="shared" si="21"/>
        <v>650708120.87</v>
      </c>
      <c r="G70" s="2">
        <f t="shared" si="21"/>
        <v>285204357.52999997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22">B73+B74</f>
        <v>0</v>
      </c>
      <c r="C75" s="2">
        <f t="shared" si="22"/>
        <v>0</v>
      </c>
      <c r="D75" s="2">
        <f t="shared" si="22"/>
        <v>0</v>
      </c>
      <c r="E75" s="2">
        <f t="shared" si="22"/>
        <v>0</v>
      </c>
      <c r="F75" s="2">
        <f t="shared" si="22"/>
        <v>0</v>
      </c>
      <c r="G75" s="2">
        <f t="shared" si="22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5">
    <mergeCell ref="A6:A7"/>
    <mergeCell ref="B6:F6"/>
    <mergeCell ref="G6:G7"/>
    <mergeCell ref="A1:G1"/>
    <mergeCell ref="A4:G4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9:G15 G60:G76 G55:G58 G38:G53 B53:F54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6" t="s">
        <v>76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1" t="s">
        <v>77</v>
      </c>
      <c r="C7" s="77"/>
      <c r="D7" s="77"/>
      <c r="E7" s="77"/>
      <c r="F7" s="77"/>
      <c r="G7" s="77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0" t="s">
        <v>94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77</v>
      </c>
      <c r="C7" s="77"/>
      <c r="D7" s="77"/>
      <c r="E7" s="77"/>
      <c r="F7" s="77"/>
      <c r="G7" s="77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3" t="s">
        <v>76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9">
        <f>+F5+1</f>
        <v>2022</v>
      </c>
    </row>
    <row r="6" spans="1:7" ht="32.25" x14ac:dyDescent="0.25">
      <c r="A6" s="84"/>
      <c r="B6" s="86"/>
      <c r="C6" s="86"/>
      <c r="D6" s="86"/>
      <c r="E6" s="86"/>
      <c r="F6" s="86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7" t="s">
        <v>94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9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9" t="s">
        <v>137</v>
      </c>
      <c r="B1" s="89"/>
      <c r="C1" s="89"/>
      <c r="D1" s="89"/>
      <c r="E1" s="89"/>
      <c r="F1" s="89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purl.org/dc/terms/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c865bf4-0f22-4e4d-b041-7b0c1657e5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dcterms:created xsi:type="dcterms:W3CDTF">2023-03-16T22:14:51Z</dcterms:created>
  <dcterms:modified xsi:type="dcterms:W3CDTF">2024-02-28T16:35:20Z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