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3" i="7" l="1"/>
  <c r="G149" i="7"/>
  <c r="D149" i="7"/>
  <c r="D148" i="7"/>
  <c r="G148" i="7" s="1"/>
  <c r="G147" i="7"/>
  <c r="D147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G136" i="7"/>
  <c r="D136" i="7"/>
  <c r="D135" i="7"/>
  <c r="G135" i="7" s="1"/>
  <c r="G134" i="7"/>
  <c r="D134" i="7"/>
  <c r="D132" i="7"/>
  <c r="G132" i="7" s="1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G124" i="7" s="1"/>
  <c r="G122" i="7"/>
  <c r="D122" i="7"/>
  <c r="D121" i="7"/>
  <c r="G121" i="7" s="1"/>
  <c r="G120" i="7"/>
  <c r="D120" i="7"/>
  <c r="D119" i="7"/>
  <c r="G119" i="7" s="1"/>
  <c r="G118" i="7"/>
  <c r="D118" i="7"/>
  <c r="D117" i="7"/>
  <c r="G117" i="7" s="1"/>
  <c r="G116" i="7"/>
  <c r="D116" i="7"/>
  <c r="D115" i="7"/>
  <c r="G115" i="7" s="1"/>
  <c r="G114" i="7"/>
  <c r="D114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D102" i="7"/>
  <c r="G102" i="7" s="1"/>
  <c r="D101" i="7"/>
  <c r="G101" i="7" s="1"/>
  <c r="G100" i="7"/>
  <c r="D100" i="7"/>
  <c r="G99" i="7"/>
  <c r="D99" i="7"/>
  <c r="D98" i="7"/>
  <c r="G98" i="7" s="1"/>
  <c r="D97" i="7"/>
  <c r="G97" i="7" s="1"/>
  <c r="G96" i="7"/>
  <c r="D96" i="7"/>
  <c r="G95" i="7"/>
  <c r="D95" i="7"/>
  <c r="D94" i="7"/>
  <c r="G94" i="7" s="1"/>
  <c r="D92" i="7"/>
  <c r="G92" i="7" s="1"/>
  <c r="D91" i="7"/>
  <c r="G91" i="7" s="1"/>
  <c r="D90" i="7"/>
  <c r="G90" i="7" s="1"/>
  <c r="G89" i="7"/>
  <c r="D89" i="7"/>
  <c r="D88" i="7"/>
  <c r="G88" i="7" s="1"/>
  <c r="D87" i="7"/>
  <c r="G87" i="7" s="1"/>
  <c r="D86" i="7"/>
  <c r="G86" i="7" s="1"/>
  <c r="D74" i="7"/>
  <c r="G74" i="7" s="1"/>
  <c r="D73" i="7"/>
  <c r="G73" i="7" s="1"/>
  <c r="G72" i="7"/>
  <c r="D72" i="7"/>
  <c r="D70" i="7"/>
  <c r="G70" i="7" s="1"/>
  <c r="D69" i="7"/>
  <c r="G69" i="7" s="1"/>
  <c r="G68" i="7"/>
  <c r="D68" i="7"/>
  <c r="D67" i="7"/>
  <c r="G67" i="7" s="1"/>
  <c r="D66" i="7"/>
  <c r="G66" i="7" s="1"/>
  <c r="D65" i="7"/>
  <c r="G65" i="7" s="1"/>
  <c r="G64" i="7"/>
  <c r="D64" i="7"/>
  <c r="D63" i="7"/>
  <c r="G63" i="7" s="1"/>
  <c r="G61" i="7"/>
  <c r="D61" i="7"/>
  <c r="D60" i="7"/>
  <c r="G60" i="7" s="1"/>
  <c r="G59" i="7"/>
  <c r="D59" i="7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D37" i="7"/>
  <c r="G37" i="7" s="1"/>
  <c r="D36" i="7"/>
  <c r="G36" i="7" s="1"/>
  <c r="D35" i="7"/>
  <c r="G35" i="7" s="1"/>
  <c r="G34" i="7"/>
  <c r="D34" i="7"/>
  <c r="D33" i="7"/>
  <c r="G33" i="7" s="1"/>
  <c r="D32" i="7"/>
  <c r="G32" i="7" s="1"/>
  <c r="D31" i="7"/>
  <c r="G31" i="7" s="1"/>
  <c r="G30" i="7"/>
  <c r="D30" i="7"/>
  <c r="D29" i="7"/>
  <c r="G29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D18" i="7" s="1"/>
  <c r="D19" i="7"/>
  <c r="G19" i="7" s="1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B18" i="7"/>
  <c r="C18" i="7"/>
  <c r="E18" i="7"/>
  <c r="F18" i="7"/>
  <c r="D65" i="8"/>
  <c r="G65" i="8" s="1"/>
  <c r="D64" i="8"/>
  <c r="G64" i="8" s="1"/>
  <c r="G63" i="8"/>
  <c r="D63" i="8"/>
  <c r="D62" i="8"/>
  <c r="G62" i="8" s="1"/>
  <c r="D61" i="8"/>
  <c r="G61" i="8" s="1"/>
  <c r="D60" i="8"/>
  <c r="G60" i="8" s="1"/>
  <c r="G59" i="8"/>
  <c r="D59" i="8"/>
  <c r="D58" i="8"/>
  <c r="G58" i="8" s="1"/>
  <c r="D57" i="8"/>
  <c r="G57" i="8" s="1"/>
  <c r="D56" i="8"/>
  <c r="G56" i="8" s="1"/>
  <c r="G55" i="8"/>
  <c r="D55" i="8"/>
  <c r="D54" i="8"/>
  <c r="G54" i="8" s="1"/>
  <c r="D53" i="8"/>
  <c r="G53" i="8" s="1"/>
  <c r="D52" i="8"/>
  <c r="G52" i="8" s="1"/>
  <c r="F9" i="8"/>
  <c r="E9" i="8"/>
  <c r="C9" i="8"/>
  <c r="B9" i="8"/>
  <c r="D49" i="8"/>
  <c r="G49" i="8" s="1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G9" i="8" s="1"/>
  <c r="D14" i="8"/>
  <c r="G14" i="8" s="1"/>
  <c r="D13" i="8"/>
  <c r="G13" i="8" s="1"/>
  <c r="D12" i="8"/>
  <c r="G12" i="8" s="1"/>
  <c r="D11" i="8"/>
  <c r="G11" i="8" s="1"/>
  <c r="D10" i="8"/>
  <c r="G10" i="8" s="1"/>
  <c r="D70" i="9"/>
  <c r="G70" i="9" s="1"/>
  <c r="D69" i="9"/>
  <c r="G69" i="9" s="1"/>
  <c r="G68" i="9"/>
  <c r="D68" i="9"/>
  <c r="D67" i="9"/>
  <c r="G67" i="9" s="1"/>
  <c r="D66" i="9"/>
  <c r="G66" i="9" s="1"/>
  <c r="D65" i="9"/>
  <c r="G65" i="9" s="1"/>
  <c r="G64" i="9"/>
  <c r="D64" i="9"/>
  <c r="D63" i="9"/>
  <c r="G63" i="9" s="1"/>
  <c r="D62" i="9"/>
  <c r="G62" i="9" s="1"/>
  <c r="D60" i="9"/>
  <c r="G60" i="9" s="1"/>
  <c r="D59" i="9"/>
  <c r="G59" i="9" s="1"/>
  <c r="D58" i="9"/>
  <c r="G58" i="9" s="1"/>
  <c r="G57" i="9"/>
  <c r="D57" i="9"/>
  <c r="D56" i="9"/>
  <c r="G56" i="9" s="1"/>
  <c r="D55" i="9"/>
  <c r="G55" i="9" s="1"/>
  <c r="D54" i="9"/>
  <c r="G54" i="9" s="1"/>
  <c r="D52" i="9"/>
  <c r="G52" i="9" s="1"/>
  <c r="D51" i="9"/>
  <c r="G51" i="9" s="1"/>
  <c r="G50" i="9"/>
  <c r="D50" i="9"/>
  <c r="D49" i="9"/>
  <c r="G49" i="9" s="1"/>
  <c r="D48" i="9"/>
  <c r="G48" i="9" s="1"/>
  <c r="D47" i="9"/>
  <c r="G47" i="9" s="1"/>
  <c r="G46" i="9"/>
  <c r="D46" i="9"/>
  <c r="D45" i="9"/>
  <c r="G45" i="9" s="1"/>
  <c r="D36" i="9"/>
  <c r="G36" i="9" s="1"/>
  <c r="D35" i="9"/>
  <c r="G35" i="9" s="1"/>
  <c r="D34" i="9"/>
  <c r="G34" i="9" s="1"/>
  <c r="G33" i="9"/>
  <c r="D33" i="9"/>
  <c r="D32" i="9"/>
  <c r="G32" i="9" s="1"/>
  <c r="D31" i="9"/>
  <c r="G31" i="9" s="1"/>
  <c r="D30" i="9"/>
  <c r="G30" i="9" s="1"/>
  <c r="G29" i="9"/>
  <c r="D29" i="9"/>
  <c r="D28" i="9"/>
  <c r="G28" i="9" s="1"/>
  <c r="D26" i="9"/>
  <c r="G26" i="9" s="1"/>
  <c r="D25" i="9"/>
  <c r="G25" i="9" s="1"/>
  <c r="D24" i="9"/>
  <c r="G24" i="9" s="1"/>
  <c r="G23" i="9"/>
  <c r="D23" i="9"/>
  <c r="D22" i="9"/>
  <c r="G22" i="9" s="1"/>
  <c r="D21" i="9"/>
  <c r="G21" i="9" s="1"/>
  <c r="D20" i="9"/>
  <c r="G20" i="9" s="1"/>
  <c r="D18" i="9"/>
  <c r="G18" i="9" s="1"/>
  <c r="D17" i="9"/>
  <c r="G17" i="9" s="1"/>
  <c r="G16" i="9"/>
  <c r="D16" i="9"/>
  <c r="G15" i="9"/>
  <c r="D15" i="9"/>
  <c r="D14" i="9"/>
  <c r="G14" i="9" s="1"/>
  <c r="D13" i="9"/>
  <c r="G13" i="9" s="1"/>
  <c r="G12" i="9"/>
  <c r="D12" i="9"/>
  <c r="G11" i="9"/>
  <c r="D11" i="9"/>
  <c r="D22" i="10"/>
  <c r="G22" i="10" s="1"/>
  <c r="D10" i="10"/>
  <c r="G10" i="10" s="1"/>
  <c r="G20" i="7" l="1"/>
  <c r="G18" i="7" s="1"/>
  <c r="D9" i="8"/>
  <c r="G53" i="6" l="1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11" i="5" l="1"/>
  <c r="C11" i="5"/>
  <c r="B11" i="5"/>
  <c r="F42" i="2" l="1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51" i="8"/>
  <c r="D51" i="8"/>
  <c r="E51" i="8"/>
  <c r="E67" i="8" s="1"/>
  <c r="F51" i="8"/>
  <c r="G51" i="8"/>
  <c r="B51" i="8"/>
  <c r="G152" i="7"/>
  <c r="G153" i="7"/>
  <c r="G154" i="7"/>
  <c r="G155" i="7"/>
  <c r="G156" i="7"/>
  <c r="G157" i="7"/>
  <c r="G151" i="7"/>
  <c r="G146" i="7"/>
  <c r="G77" i="7"/>
  <c r="G78" i="7"/>
  <c r="G79" i="7"/>
  <c r="G80" i="7"/>
  <c r="G81" i="7"/>
  <c r="G82" i="7"/>
  <c r="G76" i="7"/>
  <c r="G71" i="7"/>
  <c r="G62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39" i="6"/>
  <c r="G38" i="6"/>
  <c r="G36" i="6"/>
  <c r="G35" i="6" s="1"/>
  <c r="G28" i="6"/>
  <c r="F75" i="6"/>
  <c r="F67" i="6"/>
  <c r="F59" i="6"/>
  <c r="F54" i="6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E47" i="2"/>
  <c r="E59" i="2" s="1"/>
  <c r="C60" i="2"/>
  <c r="B60" i="2"/>
  <c r="C41" i="2"/>
  <c r="B41" i="2"/>
  <c r="C38" i="2"/>
  <c r="E84" i="7" l="1"/>
  <c r="C9" i="7"/>
  <c r="F67" i="8"/>
  <c r="C65" i="6"/>
  <c r="C70" i="6" s="1"/>
  <c r="F65" i="6"/>
  <c r="C41" i="6"/>
  <c r="D41" i="6"/>
  <c r="E79" i="2"/>
  <c r="F79" i="2"/>
  <c r="E81" i="2"/>
  <c r="F47" i="2"/>
  <c r="F59" i="2" s="1"/>
  <c r="F81" i="2" s="1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67" i="8"/>
  <c r="D67" i="8"/>
  <c r="C67" i="8"/>
  <c r="G67" i="8"/>
  <c r="G123" i="7"/>
  <c r="B84" i="7"/>
  <c r="C84" i="7"/>
  <c r="G38" i="7"/>
  <c r="G75" i="7"/>
  <c r="G93" i="7"/>
  <c r="G133" i="7"/>
  <c r="G150" i="7"/>
  <c r="B9" i="7"/>
  <c r="D84" i="7"/>
  <c r="E9" i="7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8" i="5" s="1"/>
  <c r="B21" i="5" s="1"/>
  <c r="B23" i="5" s="1"/>
  <c r="B25" i="5" s="1"/>
  <c r="B33" i="5" s="1"/>
  <c r="D44" i="5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D9" i="7"/>
  <c r="F70" i="6"/>
  <c r="G45" i="6"/>
  <c r="G65" i="6" s="1"/>
  <c r="G16" i="6"/>
  <c r="G41" i="6" s="1"/>
  <c r="G37" i="6"/>
  <c r="E159" i="7" l="1"/>
  <c r="F159" i="7"/>
  <c r="B159" i="7"/>
  <c r="G9" i="7"/>
  <c r="C159" i="7"/>
  <c r="G77" i="9"/>
  <c r="D77" i="9"/>
  <c r="E77" i="9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B47" i="2" l="1"/>
  <c r="B62" i="2" s="1"/>
  <c r="C47" i="2"/>
  <c r="C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<sst xmlns="http://schemas.openxmlformats.org/spreadsheetml/2006/main" count="859" uniqueCount="601">
  <si>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</si>
  <si>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</si>
  <si>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</si>
  <si>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</si>
  <si>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</si>
  <si>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</si>
  <si>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</si>
  <si>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</si>
  <si>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</si>
  <si>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</si>
  <si>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</si>
  <si>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</si>
  <si>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</si>
  <si>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</si>
  <si>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</si>
  <si>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</si>
  <si>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</si>
  <si>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</si>
  <si>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</si>
  <si>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</si>
  <si>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</si>
  <si>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</si>
  <si>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</si>
  <si>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</si>
  <si>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</si>
  <si>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</si>
  <si>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</si>
  <si>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</si>
  <si>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</si>
  <si>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</si>
  <si>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</si>
  <si>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</si>
  <si>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</si>
  <si>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</si>
  <si>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</si>
  <si>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</si>
  <si>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</si>
  <si>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</si>
  <si>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</si>
  <si>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</si>
  <si>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</si>
  <si>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</si>
  <si>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</si>
  <si>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</si>
  <si>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</si>
  <si>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</si>
  <si>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</si>
  <si>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</si>
  <si>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</si>
  <si>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</si>
  <si>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</si>
  <si>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</si>
  <si>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</si>
  <si>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</si>
  <si>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</si>
  <si>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</si>
  <si>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</si>
  <si>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</si>
  <si>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</si>
  <si>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</si>
  <si>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</si>
  <si>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</si>
  <si>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</si>
  <si>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</si>
  <si>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</si>
  <si>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</si>
  <si>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</si>
  <si>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</si>
  <si>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</si>
  <si>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</si>
  <si>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</si>
  <si>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</si>
  <si>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</si>
  <si>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</si>
  <si>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</si>
  <si>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</si>
  <si>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</si>
  <si>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</si>
  <si>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</si>
  <si>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</si>
  <si>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</si>
  <si>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</si>
  <si>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</si>
  <si>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</si>
  <si>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</si>
  <si>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</si>
  <si>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</si>
  <si>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</si>
  <si>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</si>
  <si>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</si>
  <si>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</si>
  <si>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</si>
  <si>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</si>
  <si>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</si>
  <si>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</si>
  <si>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</si>
  <si>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</si>
  <si>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</si>
  <si>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</si>
  <si>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</si>
  <si>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</si>
  <si>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</si>
  <si>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</si>
  <si>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</si>
  <si>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</si>
  <si>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</si>
  <si>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</si>
  <si>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</si>
  <si>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</si>
  <si>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</si>
  <si>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</si>
  <si>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</si>
  <si>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</si>
  <si>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</si>
  <si>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</si>
  <si>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</si>
  <si>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</si>
  <si>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</si>
  <si>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</si>
  <si>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</si>
  <si>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</si>
  <si>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</si>
  <si>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</si>
  <si>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</si>
  <si>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</si>
  <si>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</si>
  <si>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</si>
  <si>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</si>
  <si>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</si>
  <si>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</si>
  <si>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</si>
  <si>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</si>
  <si>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</si>
  <si>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</si>
  <si>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</si>
  <si>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</si>
  <si>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</si>
  <si>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</si>
  <si>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</si>
  <si>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</si>
  <si>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</si>
  <si>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</si>
  <si>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</si>
  <si>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</si>
  <si>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</si>
  <si>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</si>
  <si>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</si>
  <si>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</si>
  <si>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</si>
  <si>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</si>
  <si>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</si>
  <si>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</si>
  <si>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</si>
  <si>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</si>
  <si>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</si>
  <si>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</si>
  <si>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</si>
  <si>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</si>
  <si>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</si>
  <si>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</si>
  <si>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</si>
  <si>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</si>
  <si>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</si>
  <si>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</si>
  <si>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</si>
  <si>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</si>
  <si>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</si>
  <si>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</si>
  <si>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</si>
  <si>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</si>
  <si>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</si>
  <si>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</si>
  <si>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</si>
  <si>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</si>
  <si>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</si>
  <si>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</si>
  <si>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</si>
  <si>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</si>
  <si>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</si>
  <si>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</si>
  <si>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</si>
  <si>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</si>
  <si>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</si>
  <si>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</si>
  <si>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</si>
  <si>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</si>
  <si>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</si>
  <si>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</si>
  <si>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</si>
  <si>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</si>
  <si>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</si>
  <si>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</si>
  <si>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</si>
  <si>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</si>
  <si>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</si>
  <si>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</si>
  <si>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</si>
  <si>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</si>
  <si>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</si>
  <si>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</si>
  <si>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</si>
  <si>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</si>
  <si>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</si>
  <si>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</si>
  <si>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</si>
  <si>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</si>
  <si>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</si>
  <si>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</si>
  <si>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</si>
  <si>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</si>
  <si>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</si>
  <si>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</si>
  <si>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</si>
  <si>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</si>
  <si>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</si>
  <si>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</si>
  <si>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</si>
  <si>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</si>
  <si>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</si>
  <si>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</si>
  <si>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</si>
  <si>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</si>
  <si>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</si>
  <si>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</si>
  <si>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</si>
  <si>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</si>
  <si>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</si>
  <si>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</si>
  <si>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</si>
  <si>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</si>
  <si>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</si>
  <si>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</si>
  <si>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</si>
  <si>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</si>
  <si>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</si>
  <si>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</si>
  <si>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</si>
  <si>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</si>
  <si>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</si>
  <si>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</si>
  <si>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</si>
  <si>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</si>
  <si>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</si>
  <si>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</si>
  <si>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</si>
  <si>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</si>
  <si>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</si>
  <si>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</si>
  <si>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</si>
  <si>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</si>
  <si>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</si>
  <si>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</si>
  <si>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</si>
  <si>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</si>
  <si>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</si>
  <si>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</si>
  <si>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</si>
  <si>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</si>
  <si>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</si>
  <si>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</si>
  <si>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</si>
  <si>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</si>
  <si>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</si>
  <si>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</si>
  <si>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</si>
  <si>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</si>
  <si>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</si>
  <si>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</si>
  <si>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</si>
  <si>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</si>
  <si>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</si>
  <si>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</si>
  <si>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</si>
  <si>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</si>
  <si>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</si>
  <si>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</si>
  <si>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</si>
  <si>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</si>
  <si>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</si>
  <si>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</si>
  <si>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</si>
  <si>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</si>
  <si>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</si>
  <si>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</si>
  <si>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</si>
  <si>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</si>
  <si>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</si>
  <si>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</si>
  <si>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</si>
  <si>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</si>
  <si>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</si>
  <si>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</si>
  <si>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</si>
  <si>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</si>
  <si>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</si>
  <si>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</si>
  <si>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</si>
  <si>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</si>
  <si>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</si>
  <si>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</si>
  <si>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</si>
  <si>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</si>
  <si>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</si>
  <si>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</si>
  <si>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</si>
  <si>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</si>
  <si>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</si>
  <si>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</si>
  <si>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</si>
  <si>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</si>
  <si>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</si>
  <si>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</si>
  <si>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</si>
  <si>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</si>
  <si>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</si>
  <si>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</si>
  <si>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</si>
  <si>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</si>
  <si>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</si>
  <si>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</si>
  <si>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</si>
  <si>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</si>
  <si>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</si>
  <si>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</si>
  <si>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</si>
  <si>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</si>
  <si>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</si>
  <si>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</si>
  <si>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</si>
  <si>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</si>
  <si>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</si>
  <si>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</si>
  <si>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</si>
  <si>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</si>
  <si>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</si>
  <si>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</si>
  <si>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</si>
  <si>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</si>
  <si>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</si>
  <si>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</si>
  <si>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</si>
  <si>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</si>
  <si>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</si>
  <si>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</si>
  <si>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</si>
  <si>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</si>
  <si>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</si>
  <si>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</si>
  <si>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</si>
  <si>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</si>
  <si>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</si>
  <si>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</si>
  <si>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</si>
  <si>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</si>
  <si>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</si>
  <si>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</si>
  <si>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</si>
  <si>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</si>
  <si>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</si>
  <si>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</si>
  <si>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</si>
  <si>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</si>
  <si>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</si>
  <si>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</si>
  <si>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</si>
  <si>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</si>
  <si>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</si>
  <si>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</si>
  <si>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</si>
  <si>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</si>
  <si>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</si>
  <si>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</si>
  <si>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</si>
  <si>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</si>
  <si>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</si>
  <si>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</si>
  <si>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</si>
  <si>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</si>
  <si>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</si>
  <si>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</si>
  <si>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</si>
  <si>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</si>
  <si>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</si>
  <si>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</si>
  <si>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</si>
  <si>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</si>
  <si>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</si>
  <si>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</si>
  <si>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</si>
  <si>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</si>
  <si>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</si>
  <si>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</si>
  <si>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</si>
  <si>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</si>
  <si>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</si>
  <si>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</si>
  <si>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</si>
  <si>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</si>
  <si>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</si>
  <si>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</si>
  <si>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</si>
  <si>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</si>
  <si>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</si>
  <si>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</si>
  <si>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</si>
  <si>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</si>
  <si>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</si>
  <si>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</si>
  <si>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</si>
  <si>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</si>
  <si>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</si>
  <si>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</si>
  <si>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</si>
  <si>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</si>
  <si>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</si>
  <si>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</si>
  <si>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</si>
  <si>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</si>
  <si>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</si>
  <si>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</si>
  <si>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</si>
  <si>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</si>
  <si>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</si>
  <si>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</si>
  <si>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</si>
  <si>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</si>
  <si>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</si>
  <si>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</si>
  <si>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</si>
  <si>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</si>
  <si>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</si>
  <si>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</si>
  <si>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</si>
  <si>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</si>
  <si>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</si>
  <si>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</si>
  <si>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</si>
  <si>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</si>
  <si>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</si>
  <si>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</si>
  <si>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</si>
  <si>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</si>
  <si>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</si>
  <si>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</si>
  <si>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</si>
  <si>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</si>
  <si>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</si>
  <si>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</si>
  <si>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</si>
  <si>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</si>
  <si>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</si>
  <si>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</si>
  <si>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</si>
  <si>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</si>
  <si>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</si>
  <si>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</si>
  <si>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</si>
  <si>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</si>
  <si>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</si>
  <si>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</si>
  <si>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</si>
  <si>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</si>
  <si>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</si>
  <si>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</si>
  <si>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</si>
  <si>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</si>
  <si>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</si>
  <si>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</si>
  <si>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</si>
  <si>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</si>
  <si>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</si>
  <si>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</si>
  <si>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</si>
  <si>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</si>
  <si>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</si>
  <si>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</si>
  <si>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</si>
  <si>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</si>
  <si>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</si>
  <si>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</si>
  <si>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</si>
  <si>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</si>
  <si>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</si>
  <si>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</si>
  <si>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</si>
  <si>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</si>
  <si>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</si>
  <si>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</si>
  <si>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</si>
  <si>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</si>
  <si>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</si>
  <si>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</si>
  <si>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</si>
  <si>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</si>
  <si>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</si>
  <si>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</si>
  <si>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</si>
  <si>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</si>
  <si>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</si>
  <si>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</si>
  <si>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</si>
  <si>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</si>
  <si>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</si>
  <si>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</si>
  <si>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</si>
  <si>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</si>
  <si>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</si>
  <si>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</si>
  <si>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</si>
  <si>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</si>
  <si>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</si>
  <si>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</si>
  <si>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</si>
  <si>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</si>
  <si>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</si>
  <si>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</si>
  <si>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</si>
  <si>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</si>
  <si>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</si>
  <si>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</si>
  <si>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</si>
  <si>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</si>
  <si>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</si>
  <si>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</si>
  <si>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</si>
  <si>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</si>
  <si>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</si>
  <si>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</si>
  <si>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</si>
  <si>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</si>
  <si>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</si>
  <si>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</si>
  <si>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</si>
  <si>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</si>
  <si>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</si>
  <si>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</si>
  <si>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</si>
  <si>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</si>
  <si>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</si>
  <si>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</si>
  <si>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</si>
  <si>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</si>
  <si>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</si>
  <si>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</si>
  <si>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</si>
  <si>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</si>
  <si>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</si>
  <si>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</si>
  <si>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</si>
  <si>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</si>
  <si>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</si>
  <si>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</si>
  <si>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</si>
  <si>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</si>
  <si>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</si>
  <si>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</si>
  <si>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Septiembre de 2023 (b)</t>
  </si>
  <si>
    <t xml:space="preserve"> Al 31 de Diciembre de 2022 y al 30 de Septiembre de 2023 (b)</t>
  </si>
  <si>
    <t>Municipio de Apaseo el Grande, Guanajuato</t>
  </si>
  <si>
    <t>No se tiene deuda contratada por lo que no hay nada que manifestar al tercer trimestre del 2023</t>
  </si>
  <si>
    <t>No se tienen oglicaciones con APP po lo que no hay nada que manifestar</t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</si>
  <si>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</si>
  <si>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</si>
  <si>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</si>
  <si>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</si>
  <si>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</si>
  <si>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</si>
  <si>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</si>
  <si>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</si>
  <si>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</si>
  <si>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</si>
  <si>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</si>
  <si>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</si>
  <si>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</si>
  <si>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</si>
  <si>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</si>
  <si>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</si>
  <si>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</si>
  <si>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</si>
  <si>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</si>
  <si>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</si>
  <si>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</si>
  <si>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</si>
  <si>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</si>
  <si>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</si>
  <si>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</si>
  <si>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31111M040150000 PROTECCION CIVIL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</si>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</sst>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92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4" xfId="1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Border="1"/>
    <xf numFmtId="4" fontId="1" fillId="0" borderId="14" xfId="1" applyNumberFormat="1" applyFont="1" applyFill="1" applyBorder="1" applyProtection="1">
      <protection locked="0"/>
    </xf>
    <xf numFmtId="4" fontId="0" fillId="0" borderId="14" xfId="1" applyNumberFormat="1" applyFont="1" applyFill="1" applyBorder="1" applyProtection="1"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1" fillId="0" borderId="14" xfId="1" applyNumberFormat="1" applyFont="1" applyFill="1" applyBorder="1" applyAlignment="1" applyProtection="1">
      <alignment vertical="center"/>
      <protection locked="0"/>
    </xf>
    <xf numFmtId="165" fontId="0" fillId="0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C2" sqref="C2"/>
    </sheetView>
  </sheetViews>
  <sheetFormatPr baseColWidth="10" defaultColWidth="11" defaultRowHeight="15" x14ac:dyDescent="0.25"/>
  <cols>
    <col min="1" max="1" width="96.42578125" customWidth="1"/>
    <col min="2" max="2" width="19.5703125" bestFit="1" customWidth="1"/>
    <col min="3" max="3" width="25" customWidth="1"/>
    <col min="4" max="4" width="98.7109375" bestFit="1" customWidth="1"/>
    <col min="5" max="5" width="20.140625" bestFit="1" customWidth="1"/>
    <col min="6" max="6" width="22.5703125" customWidth="1"/>
  </cols>
  <sheetData>
    <row r="1" spans="1:6" ht="40.9" customHeight="1" x14ac:dyDescent="0.25">
      <c r="A1" s="158" t="s">
        <v>0</v>
      </c>
      <c r="B1" s="159"/>
      <c r="C1" s="159"/>
      <c r="D1" s="159"/>
      <c r="E1" s="159"/>
      <c r="F1" s="160"/>
    </row>
    <row r="2" spans="1:6" ht="15" customHeight="1" x14ac:dyDescent="0.25">
      <c r="A2" s="113" t="s">
        <v>558</v>
      </c>
      <c r="B2" s="114"/>
      <c r="C2" s="114"/>
      <c r="D2" s="114"/>
      <c r="E2" s="114"/>
      <c r="F2" s="115"/>
    </row>
    <row r="3" spans="1:6" ht="15" customHeight="1" x14ac:dyDescent="0.25">
      <c r="A3" s="116" t="s">
        <v>1</v>
      </c>
      <c r="B3" s="117"/>
      <c r="C3" s="117"/>
      <c r="D3" s="117"/>
      <c r="E3" s="117"/>
      <c r="F3" s="118"/>
    </row>
    <row r="4" spans="1:6" ht="12.95" customHeight="1" x14ac:dyDescent="0.25">
      <c r="A4" s="116" t="s">
        <v>557</v>
      </c>
      <c r="B4" s="117"/>
      <c r="C4" s="117"/>
      <c r="D4" s="117"/>
      <c r="E4" s="117"/>
      <c r="F4" s="118"/>
    </row>
    <row r="5" spans="1:6" ht="12.95" customHeight="1" x14ac:dyDescent="0.25">
      <c r="A5" s="119" t="s">
        <v>2</v>
      </c>
      <c r="B5" s="120"/>
      <c r="C5" s="120"/>
      <c r="D5" s="120"/>
      <c r="E5" s="120"/>
      <c r="F5" s="121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222995309.50999999</v>
      </c>
      <c r="C9" s="49">
        <f>SUM(C10:C16)</f>
        <v>103513311.48999999</v>
      </c>
      <c r="D9" s="48" t="s">
        <v>12</v>
      </c>
      <c r="E9" s="143">
        <f>SUM(E10:E18)</f>
        <v>16594127.449999999</v>
      </c>
      <c r="F9" s="143">
        <f>SUM(F10:F18)</f>
        <v>9044678.8000000007</v>
      </c>
    </row>
    <row r="10" spans="1:6" x14ac:dyDescent="0.25">
      <c r="A10" s="50" t="s">
        <v>13</v>
      </c>
      <c r="B10" s="142">
        <v>0</v>
      </c>
      <c r="C10" s="142">
        <v>0</v>
      </c>
      <c r="D10" s="50" t="s">
        <v>14</v>
      </c>
      <c r="E10" s="142">
        <v>0</v>
      </c>
      <c r="F10" s="142">
        <v>0</v>
      </c>
    </row>
    <row r="11" spans="1:6" x14ac:dyDescent="0.25">
      <c r="A11" s="50" t="s">
        <v>15</v>
      </c>
      <c r="B11" s="142">
        <v>176538333.12</v>
      </c>
      <c r="C11" s="142">
        <v>22812037.25</v>
      </c>
      <c r="D11" s="50" t="s">
        <v>16</v>
      </c>
      <c r="E11" s="142">
        <v>2567756.08</v>
      </c>
      <c r="F11" s="142">
        <v>217128.57</v>
      </c>
    </row>
    <row r="12" spans="1:6" x14ac:dyDescent="0.25">
      <c r="A12" s="50" t="s">
        <v>17</v>
      </c>
      <c r="B12" s="142">
        <v>0</v>
      </c>
      <c r="C12" s="142">
        <v>0</v>
      </c>
      <c r="D12" s="50" t="s">
        <v>18</v>
      </c>
      <c r="E12" s="142">
        <v>7461248.5099999998</v>
      </c>
      <c r="F12" s="142">
        <v>796951.85</v>
      </c>
    </row>
    <row r="13" spans="1:6" x14ac:dyDescent="0.25">
      <c r="A13" s="50" t="s">
        <v>19</v>
      </c>
      <c r="B13" s="142">
        <v>46456976.390000001</v>
      </c>
      <c r="C13" s="142">
        <v>59096884.829999998</v>
      </c>
      <c r="D13" s="50" t="s">
        <v>20</v>
      </c>
      <c r="E13" s="142">
        <v>0</v>
      </c>
      <c r="F13" s="142">
        <v>0</v>
      </c>
    </row>
    <row r="14" spans="1:6" x14ac:dyDescent="0.25">
      <c r="A14" s="50" t="s">
        <v>21</v>
      </c>
      <c r="B14" s="142">
        <v>0</v>
      </c>
      <c r="C14" s="142">
        <v>21604389.41</v>
      </c>
      <c r="D14" s="50" t="s">
        <v>22</v>
      </c>
      <c r="E14" s="142">
        <v>0</v>
      </c>
      <c r="F14" s="142">
        <v>0</v>
      </c>
    </row>
    <row r="15" spans="1:6" x14ac:dyDescent="0.25">
      <c r="A15" s="50" t="s">
        <v>23</v>
      </c>
      <c r="B15" s="142">
        <v>0</v>
      </c>
      <c r="C15" s="142">
        <v>0</v>
      </c>
      <c r="D15" s="50" t="s">
        <v>24</v>
      </c>
      <c r="E15" s="142">
        <v>0</v>
      </c>
      <c r="F15" s="142">
        <v>0</v>
      </c>
    </row>
    <row r="16" spans="1:6" x14ac:dyDescent="0.25">
      <c r="A16" s="50" t="s">
        <v>25</v>
      </c>
      <c r="B16" s="142">
        <v>0</v>
      </c>
      <c r="C16" s="142">
        <v>0</v>
      </c>
      <c r="D16" s="50" t="s">
        <v>26</v>
      </c>
      <c r="E16" s="142">
        <v>2771678.57</v>
      </c>
      <c r="F16" s="142">
        <v>4659718.28</v>
      </c>
    </row>
    <row r="17" spans="1:6" x14ac:dyDescent="0.25">
      <c r="A17" s="48" t="s">
        <v>27</v>
      </c>
      <c r="B17" s="49">
        <f>SUM(B18:B24)</f>
        <v>1639120.18</v>
      </c>
      <c r="C17" s="49">
        <f>SUM(C18:C24)</f>
        <v>562767.44999999995</v>
      </c>
      <c r="D17" s="50" t="s">
        <v>28</v>
      </c>
      <c r="E17" s="142">
        <v>0</v>
      </c>
      <c r="F17" s="142">
        <v>0</v>
      </c>
    </row>
    <row r="18" spans="1:6" x14ac:dyDescent="0.25">
      <c r="A18" s="50" t="s">
        <v>29</v>
      </c>
      <c r="B18" s="142">
        <v>0</v>
      </c>
      <c r="C18" s="142">
        <v>0</v>
      </c>
      <c r="D18" s="50" t="s">
        <v>30</v>
      </c>
      <c r="E18" s="142">
        <v>3793444.29</v>
      </c>
      <c r="F18" s="142">
        <v>3370880.1</v>
      </c>
    </row>
    <row r="19" spans="1:6" x14ac:dyDescent="0.25">
      <c r="A19" s="50" t="s">
        <v>31</v>
      </c>
      <c r="B19" s="142">
        <v>639085.36</v>
      </c>
      <c r="C19" s="142">
        <v>283777.32</v>
      </c>
      <c r="D19" s="48" t="s">
        <v>32</v>
      </c>
      <c r="E19" s="143">
        <f>SUM(E20:E22)</f>
        <v>0</v>
      </c>
      <c r="F19" s="143">
        <f>SUM(F20:F22)</f>
        <v>0</v>
      </c>
    </row>
    <row r="20" spans="1:6" x14ac:dyDescent="0.25">
      <c r="A20" s="50" t="s">
        <v>33</v>
      </c>
      <c r="B20" s="142">
        <v>12329.96</v>
      </c>
      <c r="C20" s="142">
        <v>44728.78</v>
      </c>
      <c r="D20" s="50" t="s">
        <v>34</v>
      </c>
      <c r="E20" s="142">
        <v>0</v>
      </c>
      <c r="F20" s="142">
        <v>0</v>
      </c>
    </row>
    <row r="21" spans="1:6" x14ac:dyDescent="0.25">
      <c r="A21" s="50" t="s">
        <v>35</v>
      </c>
      <c r="B21" s="142">
        <v>0</v>
      </c>
      <c r="C21" s="142">
        <v>0</v>
      </c>
      <c r="D21" s="50" t="s">
        <v>36</v>
      </c>
      <c r="E21" s="142">
        <v>0</v>
      </c>
      <c r="F21" s="142">
        <v>0</v>
      </c>
    </row>
    <row r="22" spans="1:6" x14ac:dyDescent="0.25">
      <c r="A22" s="50" t="s">
        <v>37</v>
      </c>
      <c r="B22" s="142">
        <v>276000</v>
      </c>
      <c r="C22" s="142">
        <v>20000</v>
      </c>
      <c r="D22" s="50" t="s">
        <v>38</v>
      </c>
      <c r="E22" s="142">
        <v>0</v>
      </c>
      <c r="F22" s="142">
        <v>0</v>
      </c>
    </row>
    <row r="23" spans="1:6" x14ac:dyDescent="0.25">
      <c r="A23" s="50" t="s">
        <v>39</v>
      </c>
      <c r="B23" s="142">
        <v>0</v>
      </c>
      <c r="C23" s="142">
        <v>0</v>
      </c>
      <c r="D23" s="48" t="s">
        <v>40</v>
      </c>
      <c r="E23" s="143">
        <f>E24+E25</f>
        <v>0</v>
      </c>
      <c r="F23" s="143">
        <f>F24+F25</f>
        <v>0</v>
      </c>
    </row>
    <row r="24" spans="1:6" x14ac:dyDescent="0.25">
      <c r="A24" s="50" t="s">
        <v>41</v>
      </c>
      <c r="B24" s="142">
        <v>711704.86</v>
      </c>
      <c r="C24" s="142">
        <v>214261.35</v>
      </c>
      <c r="D24" s="50" t="s">
        <v>42</v>
      </c>
      <c r="E24" s="142">
        <v>0</v>
      </c>
      <c r="F24" s="142">
        <v>0</v>
      </c>
    </row>
    <row r="25" spans="1:6" x14ac:dyDescent="0.25">
      <c r="A25" s="48" t="s">
        <v>43</v>
      </c>
      <c r="B25" s="49">
        <f>SUM(B26:B30)</f>
        <v>10218374.130000001</v>
      </c>
      <c r="C25" s="49">
        <f>SUM(C26:C30)</f>
        <v>15555404.810000001</v>
      </c>
      <c r="D25" s="50" t="s">
        <v>44</v>
      </c>
      <c r="E25" s="142">
        <v>0</v>
      </c>
      <c r="F25" s="142">
        <v>0</v>
      </c>
    </row>
    <row r="26" spans="1:6" x14ac:dyDescent="0.25">
      <c r="A26" s="50" t="s">
        <v>45</v>
      </c>
      <c r="B26" s="142">
        <v>235875</v>
      </c>
      <c r="C26" s="142">
        <v>946039</v>
      </c>
      <c r="D26" s="48" t="s">
        <v>46</v>
      </c>
      <c r="E26" s="142">
        <v>0</v>
      </c>
      <c r="F26" s="142">
        <v>0</v>
      </c>
    </row>
    <row r="27" spans="1:6" x14ac:dyDescent="0.25">
      <c r="A27" s="50" t="s">
        <v>47</v>
      </c>
      <c r="B27" s="142">
        <v>30000</v>
      </c>
      <c r="C27" s="142">
        <v>30000</v>
      </c>
      <c r="D27" s="48" t="s">
        <v>48</v>
      </c>
      <c r="E27" s="143">
        <f>SUM(E28:E30)</f>
        <v>0</v>
      </c>
      <c r="F27" s="143">
        <f>SUM(F28:F30)</f>
        <v>0</v>
      </c>
    </row>
    <row r="28" spans="1:6" x14ac:dyDescent="0.25">
      <c r="A28" s="50" t="s">
        <v>49</v>
      </c>
      <c r="B28" s="142">
        <v>0</v>
      </c>
      <c r="C28" s="142">
        <v>0</v>
      </c>
      <c r="D28" s="50" t="s">
        <v>50</v>
      </c>
      <c r="E28" s="142">
        <v>0</v>
      </c>
      <c r="F28" s="142">
        <v>0</v>
      </c>
    </row>
    <row r="29" spans="1:6" x14ac:dyDescent="0.25">
      <c r="A29" s="50" t="s">
        <v>51</v>
      </c>
      <c r="B29" s="142">
        <v>9952499.1300000008</v>
      </c>
      <c r="C29" s="142">
        <v>14579365.810000001</v>
      </c>
      <c r="D29" s="50" t="s">
        <v>52</v>
      </c>
      <c r="E29" s="142">
        <v>0</v>
      </c>
      <c r="F29" s="142">
        <v>0</v>
      </c>
    </row>
    <row r="30" spans="1:6" x14ac:dyDescent="0.25">
      <c r="A30" s="50" t="s">
        <v>53</v>
      </c>
      <c r="B30" s="142">
        <v>0</v>
      </c>
      <c r="C30" s="142">
        <v>0</v>
      </c>
      <c r="D30" s="50" t="s">
        <v>54</v>
      </c>
      <c r="E30" s="142">
        <v>0</v>
      </c>
      <c r="F30" s="142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143">
        <f>SUM(E32:E37)</f>
        <v>0</v>
      </c>
      <c r="F31" s="143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143">
        <v>0</v>
      </c>
      <c r="F32" s="143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142">
        <v>0</v>
      </c>
      <c r="F33" s="142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142">
        <v>0</v>
      </c>
      <c r="F34" s="142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142">
        <v>0</v>
      </c>
      <c r="F35" s="142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142">
        <v>0</v>
      </c>
      <c r="F36" s="142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142">
        <v>0</v>
      </c>
      <c r="F37" s="142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143">
        <f>SUM(E39:E41)</f>
        <v>0</v>
      </c>
      <c r="F38" s="143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142">
        <v>0</v>
      </c>
      <c r="F39" s="142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142">
        <v>0</v>
      </c>
      <c r="F40" s="142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142">
        <v>0</v>
      </c>
      <c r="F41" s="142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143">
        <f>SUM(E43:E45)</f>
        <v>1101.58</v>
      </c>
      <c r="F42" s="143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142">
        <v>1101.58</v>
      </c>
      <c r="F43" s="142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142">
        <v>0</v>
      </c>
      <c r="F44" s="142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142">
        <v>0</v>
      </c>
      <c r="F45" s="142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B9+B17+B25+B31+B37+B38+B41</f>
        <v>234852803.81999999</v>
      </c>
      <c r="C47" s="4">
        <f>C9+C17+C25+C31+C37+C38+C41</f>
        <v>119631483.75</v>
      </c>
      <c r="D47" s="2" t="s">
        <v>86</v>
      </c>
      <c r="E47" s="4">
        <f>E9+E19+E23+E26+E27+E31+E38+E42</f>
        <v>16595229.029999999</v>
      </c>
      <c r="F47" s="4">
        <f>F9+F19+F23+F26+F27+F31+F38+F42</f>
        <v>9044678.8000000007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142">
        <v>0</v>
      </c>
      <c r="C50" s="142">
        <v>0</v>
      </c>
      <c r="D50" s="48" t="s">
        <v>90</v>
      </c>
      <c r="E50" s="49">
        <v>70443</v>
      </c>
      <c r="F50" s="49">
        <v>0</v>
      </c>
    </row>
    <row r="51" spans="1:6" x14ac:dyDescent="0.25">
      <c r="A51" s="48" t="s">
        <v>91</v>
      </c>
      <c r="B51" s="142">
        <v>0</v>
      </c>
      <c r="C51" s="142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142">
        <v>218086395.06999999</v>
      </c>
      <c r="C52" s="142">
        <v>183196328.99000001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142">
        <v>95017113.459999993</v>
      </c>
      <c r="C53" s="142">
        <v>93767048.930000007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142">
        <v>366715.52</v>
      </c>
      <c r="C54" s="142">
        <v>366715.52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142">
        <v>-39599815</v>
      </c>
      <c r="C55" s="142">
        <v>-39599815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142">
        <v>16037501.560000001</v>
      </c>
      <c r="C56" s="142">
        <v>15708901.560000001</v>
      </c>
      <c r="D56" s="47"/>
      <c r="E56" s="51"/>
      <c r="F56" s="51"/>
    </row>
    <row r="57" spans="1:6" x14ac:dyDescent="0.25">
      <c r="A57" s="48" t="s">
        <v>102</v>
      </c>
      <c r="B57" s="142">
        <v>0</v>
      </c>
      <c r="C57" s="142">
        <v>0</v>
      </c>
      <c r="D57" s="2" t="s">
        <v>103</v>
      </c>
      <c r="E57" s="4">
        <f>SUM(E50:E55)</f>
        <v>70443</v>
      </c>
      <c r="F57" s="4">
        <f>SUM(F50:F55)</f>
        <v>0</v>
      </c>
    </row>
    <row r="58" spans="1:6" x14ac:dyDescent="0.25">
      <c r="A58" s="48" t="s">
        <v>104</v>
      </c>
      <c r="B58" s="142">
        <v>0</v>
      </c>
      <c r="C58" s="142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16665672.029999999</v>
      </c>
      <c r="F59" s="4">
        <f>F47+F57</f>
        <v>9044678.8000000007</v>
      </c>
    </row>
    <row r="60" spans="1:6" x14ac:dyDescent="0.25">
      <c r="A60" s="3" t="s">
        <v>106</v>
      </c>
      <c r="B60" s="4">
        <f>SUM(B50:B58)</f>
        <v>289907910.60999995</v>
      </c>
      <c r="C60" s="4">
        <f>SUM(C50:C58)</f>
        <v>253439180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524760714.42999995</v>
      </c>
      <c r="C62" s="4">
        <f>SUM(C47+C60)</f>
        <v>373070663.75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49433488.490000002</v>
      </c>
      <c r="F63" s="49">
        <f>SUM(F64:F66)</f>
        <v>49433488.490000002</v>
      </c>
    </row>
    <row r="64" spans="1:6" x14ac:dyDescent="0.25">
      <c r="A64" s="47"/>
      <c r="B64" s="47"/>
      <c r="C64" s="47"/>
      <c r="D64" s="48" t="s">
        <v>110</v>
      </c>
      <c r="E64" s="142">
        <v>49433488.490000002</v>
      </c>
      <c r="F64" s="142">
        <v>49433488.490000002</v>
      </c>
    </row>
    <row r="65" spans="1:6" x14ac:dyDescent="0.25">
      <c r="A65" s="47"/>
      <c r="B65" s="47"/>
      <c r="C65" s="47"/>
      <c r="D65" s="52" t="s">
        <v>111</v>
      </c>
      <c r="E65" s="142">
        <v>0</v>
      </c>
      <c r="F65" s="142">
        <v>0</v>
      </c>
    </row>
    <row r="66" spans="1:6" x14ac:dyDescent="0.25">
      <c r="A66" s="47"/>
      <c r="B66" s="47"/>
      <c r="C66" s="47"/>
      <c r="D66" s="48" t="s">
        <v>112</v>
      </c>
      <c r="E66" s="142">
        <v>0</v>
      </c>
      <c r="F66" s="142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458661553.91000003</v>
      </c>
      <c r="F68" s="49">
        <f>SUM(F69:F73)</f>
        <v>314592496.45999998</v>
      </c>
    </row>
    <row r="69" spans="1:6" x14ac:dyDescent="0.25">
      <c r="A69" s="55"/>
      <c r="B69" s="47"/>
      <c r="C69" s="47"/>
      <c r="D69" s="48" t="s">
        <v>114</v>
      </c>
      <c r="E69" s="142">
        <v>148744253.37</v>
      </c>
      <c r="F69" s="142">
        <v>90562314.709999993</v>
      </c>
    </row>
    <row r="70" spans="1:6" x14ac:dyDescent="0.25">
      <c r="A70" s="55"/>
      <c r="B70" s="47"/>
      <c r="C70" s="47"/>
      <c r="D70" s="48" t="s">
        <v>115</v>
      </c>
      <c r="E70" s="142">
        <v>309917300.54000002</v>
      </c>
      <c r="F70" s="142">
        <v>224030181.75</v>
      </c>
    </row>
    <row r="71" spans="1:6" x14ac:dyDescent="0.25">
      <c r="A71" s="55"/>
      <c r="B71" s="47"/>
      <c r="C71" s="47"/>
      <c r="D71" s="48" t="s">
        <v>116</v>
      </c>
      <c r="E71" s="142">
        <v>0</v>
      </c>
      <c r="F71" s="142">
        <v>0</v>
      </c>
    </row>
    <row r="72" spans="1:6" x14ac:dyDescent="0.25">
      <c r="A72" s="55"/>
      <c r="B72" s="47"/>
      <c r="C72" s="47"/>
      <c r="D72" s="48" t="s">
        <v>117</v>
      </c>
      <c r="E72" s="142">
        <v>0</v>
      </c>
      <c r="F72" s="142">
        <v>0</v>
      </c>
    </row>
    <row r="73" spans="1:6" x14ac:dyDescent="0.25">
      <c r="A73" s="55"/>
      <c r="B73" s="47"/>
      <c r="C73" s="47"/>
      <c r="D73" s="48" t="s">
        <v>118</v>
      </c>
      <c r="E73" s="142">
        <v>0</v>
      </c>
      <c r="F73" s="142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508095042.40000004</v>
      </c>
      <c r="F79" s="4">
        <f>F63+F68+F75</f>
        <v>364025984.94999999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524760714.43000001</v>
      </c>
      <c r="F81" s="4">
        <f>F59+F79</f>
        <v>373070663.75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38:F38 B59:C62 B9:C9 B17:C17 B25:C25 B31:C49 E42:F42 E9:F9 E19:F19 E23:F23 E27:F27 E31:F31 E50:F63 E67:F68 E74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B48:C49 B17:C17 B25:C25 B31:C46 B59:C62 E46:F49 E67:F68 E74:F81 E51:F63 F5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81" t="s">
        <v>445</v>
      </c>
      <c r="B1" s="181"/>
      <c r="C1" s="181"/>
      <c r="D1" s="181"/>
      <c r="E1" s="181"/>
      <c r="F1" s="181"/>
      <c r="G1" s="181"/>
    </row>
    <row r="2" spans="1:7" x14ac:dyDescent="0.25">
      <c r="A2" s="131" t="str">
        <f>'Formato 1'!A2</f>
        <v>Municipio de Apaseo el Grande, Guanajuato</v>
      </c>
      <c r="B2" s="132"/>
      <c r="C2" s="132"/>
      <c r="D2" s="132"/>
      <c r="E2" s="132"/>
      <c r="F2" s="132"/>
      <c r="G2" s="133"/>
    </row>
    <row r="3" spans="1:7" x14ac:dyDescent="0.25">
      <c r="A3" s="134" t="s">
        <v>446</v>
      </c>
      <c r="B3" s="135"/>
      <c r="C3" s="135"/>
      <c r="D3" s="135"/>
      <c r="E3" s="135"/>
      <c r="F3" s="135"/>
      <c r="G3" s="136"/>
    </row>
    <row r="4" spans="1:7" x14ac:dyDescent="0.25">
      <c r="A4" s="134" t="s">
        <v>2</v>
      </c>
      <c r="B4" s="135"/>
      <c r="C4" s="135"/>
      <c r="D4" s="135"/>
      <c r="E4" s="135"/>
      <c r="F4" s="135"/>
      <c r="G4" s="136"/>
    </row>
    <row r="5" spans="1:7" x14ac:dyDescent="0.25">
      <c r="A5" s="134" t="s">
        <v>447</v>
      </c>
      <c r="B5" s="135"/>
      <c r="C5" s="135"/>
      <c r="D5" s="135"/>
      <c r="E5" s="135"/>
      <c r="F5" s="135"/>
      <c r="G5" s="136"/>
    </row>
    <row r="6" spans="1:7" x14ac:dyDescent="0.25">
      <c r="A6" s="179" t="s">
        <v>448</v>
      </c>
      <c r="B6" s="38">
        <v>2022</v>
      </c>
      <c r="C6" s="179">
        <f>+B6+1</f>
        <v>2023</v>
      </c>
      <c r="D6" s="179">
        <f>+C6+1</f>
        <v>2024</v>
      </c>
      <c r="E6" s="179">
        <f>+D6+1</f>
        <v>2025</v>
      </c>
      <c r="F6" s="179">
        <f>+E6+1</f>
        <v>2026</v>
      </c>
      <c r="G6" s="179">
        <f>+F6+1</f>
        <v>2027</v>
      </c>
    </row>
    <row r="7" spans="1:7" ht="83.25" customHeight="1" x14ac:dyDescent="0.25">
      <c r="A7" s="180"/>
      <c r="B7" s="72" t="s">
        <v>449</v>
      </c>
      <c r="C7" s="180"/>
      <c r="D7" s="180"/>
      <c r="E7" s="180"/>
      <c r="F7" s="180"/>
      <c r="G7" s="180"/>
    </row>
    <row r="8" spans="1:7" ht="30" x14ac:dyDescent="0.25">
      <c r="A8" s="73" t="s">
        <v>450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452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453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454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455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456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457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458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459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462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463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2" t="s">
        <v>464</v>
      </c>
      <c r="B1" s="182"/>
      <c r="C1" s="182"/>
      <c r="D1" s="182"/>
      <c r="E1" s="182"/>
      <c r="F1" s="182"/>
      <c r="G1" s="182"/>
    </row>
    <row r="2" spans="1:7" x14ac:dyDescent="0.25">
      <c r="A2" s="131" t="str">
        <f>'Formato 1'!A2</f>
        <v>Municipio de Apaseo el Grande, Guanajuato</v>
      </c>
      <c r="B2" s="132"/>
      <c r="C2" s="132"/>
      <c r="D2" s="132"/>
      <c r="E2" s="132"/>
      <c r="F2" s="132"/>
      <c r="G2" s="133"/>
    </row>
    <row r="3" spans="1:7" x14ac:dyDescent="0.25">
      <c r="A3" s="116" t="s">
        <v>465</v>
      </c>
      <c r="B3" s="117"/>
      <c r="C3" s="117"/>
      <c r="D3" s="117"/>
      <c r="E3" s="117"/>
      <c r="F3" s="117"/>
      <c r="G3" s="118"/>
    </row>
    <row r="4" spans="1:7" x14ac:dyDescent="0.25">
      <c r="A4" s="116" t="s">
        <v>2</v>
      </c>
      <c r="B4" s="117"/>
      <c r="C4" s="117"/>
      <c r="D4" s="117"/>
      <c r="E4" s="117"/>
      <c r="F4" s="117"/>
      <c r="G4" s="118"/>
    </row>
    <row r="5" spans="1:7" x14ac:dyDescent="0.25">
      <c r="A5" s="116" t="s">
        <v>447</v>
      </c>
      <c r="B5" s="117"/>
      <c r="C5" s="117"/>
      <c r="D5" s="117"/>
      <c r="E5" s="117"/>
      <c r="F5" s="117"/>
      <c r="G5" s="118"/>
    </row>
    <row r="6" spans="1:7" x14ac:dyDescent="0.25">
      <c r="A6" s="183" t="s">
        <v>466</v>
      </c>
      <c r="B6" s="38">
        <v>2022</v>
      </c>
      <c r="C6" s="179">
        <f>+B6+1</f>
        <v>2023</v>
      </c>
      <c r="D6" s="179">
        <f>+C6+1</f>
        <v>2024</v>
      </c>
      <c r="E6" s="179">
        <f>+D6+1</f>
        <v>2025</v>
      </c>
      <c r="F6" s="179">
        <f>+E6+1</f>
        <v>2026</v>
      </c>
      <c r="G6" s="179">
        <f>+F6+1</f>
        <v>2027</v>
      </c>
    </row>
    <row r="7" spans="1:7" ht="57.75" customHeight="1" x14ac:dyDescent="0.25">
      <c r="A7" s="184"/>
      <c r="B7" s="39" t="s">
        <v>449</v>
      </c>
      <c r="C7" s="180"/>
      <c r="D7" s="180"/>
      <c r="E7" s="180"/>
      <c r="F7" s="180"/>
      <c r="G7" s="180"/>
    </row>
    <row r="8" spans="1:7" x14ac:dyDescent="0.25">
      <c r="A8" s="27" t="s">
        <v>467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468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469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470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472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473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474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475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476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477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468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469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472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473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474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478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476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479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2" t="s">
        <v>480</v>
      </c>
      <c r="B1" s="182"/>
      <c r="C1" s="182"/>
      <c r="D1" s="182"/>
      <c r="E1" s="182"/>
      <c r="F1" s="182"/>
      <c r="G1" s="182"/>
    </row>
    <row r="2" spans="1:7" x14ac:dyDescent="0.25">
      <c r="A2" s="131" t="str">
        <f>'Formato 1'!A2</f>
        <v>Municipio de Apaseo el Grande, Guanajuato</v>
      </c>
      <c r="B2" s="132"/>
      <c r="C2" s="132"/>
      <c r="D2" s="132"/>
      <c r="E2" s="132"/>
      <c r="F2" s="132"/>
      <c r="G2" s="133"/>
    </row>
    <row r="3" spans="1:7" x14ac:dyDescent="0.25">
      <c r="A3" s="116" t="s">
        <v>481</v>
      </c>
      <c r="B3" s="117"/>
      <c r="C3" s="117"/>
      <c r="D3" s="117"/>
      <c r="E3" s="117"/>
      <c r="F3" s="117"/>
      <c r="G3" s="118"/>
    </row>
    <row r="4" spans="1:7" x14ac:dyDescent="0.25">
      <c r="A4" s="119" t="s">
        <v>2</v>
      </c>
      <c r="B4" s="120"/>
      <c r="C4" s="120"/>
      <c r="D4" s="120"/>
      <c r="E4" s="120"/>
      <c r="F4" s="120"/>
      <c r="G4" s="121"/>
    </row>
    <row r="5" spans="1:7" x14ac:dyDescent="0.25">
      <c r="A5" s="186" t="s">
        <v>448</v>
      </c>
      <c r="B5" s="187">
        <v>2017</v>
      </c>
      <c r="C5" s="187">
        <f>+B5+1</f>
        <v>2018</v>
      </c>
      <c r="D5" s="187">
        <f>+C5+1</f>
        <v>2019</v>
      </c>
      <c r="E5" s="187">
        <f>+D5+1</f>
        <v>2020</v>
      </c>
      <c r="F5" s="187">
        <f>+E5+1</f>
        <v>2021</v>
      </c>
      <c r="G5" s="38">
        <f>+F5+1</f>
        <v>2022</v>
      </c>
    </row>
    <row r="6" spans="1:7" ht="32.25" x14ac:dyDescent="0.25">
      <c r="A6" s="169"/>
      <c r="B6" s="188"/>
      <c r="C6" s="188"/>
      <c r="D6" s="188"/>
      <c r="E6" s="188"/>
      <c r="F6" s="188"/>
      <c r="G6" s="39" t="s">
        <v>482</v>
      </c>
    </row>
    <row r="7" spans="1:7" x14ac:dyDescent="0.25">
      <c r="A7" s="64" t="s">
        <v>450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483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484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485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486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487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488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489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492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493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494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456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495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496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497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498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499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500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462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502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85" t="s">
        <v>503</v>
      </c>
      <c r="B39" s="185"/>
      <c r="C39" s="185"/>
      <c r="D39" s="185"/>
      <c r="E39" s="185"/>
      <c r="F39" s="185"/>
      <c r="G39" s="185"/>
    </row>
    <row r="40" spans="1:7" x14ac:dyDescent="0.25">
      <c r="A40" s="185" t="s">
        <v>504</v>
      </c>
      <c r="B40" s="185"/>
      <c r="C40" s="185"/>
      <c r="D40" s="185"/>
      <c r="E40" s="185"/>
      <c r="F40" s="185"/>
      <c r="G40" s="18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2" t="s">
        <v>505</v>
      </c>
      <c r="B1" s="182"/>
      <c r="C1" s="182"/>
      <c r="D1" s="182"/>
      <c r="E1" s="182"/>
      <c r="F1" s="182"/>
      <c r="G1" s="182"/>
    </row>
    <row r="2" spans="1:7" x14ac:dyDescent="0.25">
      <c r="A2" s="131" t="str">
        <f>'Formato 1'!A2</f>
        <v>Municipio de Apaseo el Grande, Guanajuato</v>
      </c>
      <c r="B2" s="132"/>
      <c r="C2" s="132"/>
      <c r="D2" s="132"/>
      <c r="E2" s="132"/>
      <c r="F2" s="132"/>
      <c r="G2" s="133"/>
    </row>
    <row r="3" spans="1:7" x14ac:dyDescent="0.25">
      <c r="A3" s="116" t="s">
        <v>506</v>
      </c>
      <c r="B3" s="117"/>
      <c r="C3" s="117"/>
      <c r="D3" s="117"/>
      <c r="E3" s="117"/>
      <c r="F3" s="117"/>
      <c r="G3" s="118"/>
    </row>
    <row r="4" spans="1:7" x14ac:dyDescent="0.25">
      <c r="A4" s="119" t="s">
        <v>2</v>
      </c>
      <c r="B4" s="120"/>
      <c r="C4" s="120"/>
      <c r="D4" s="120"/>
      <c r="E4" s="120"/>
      <c r="F4" s="120"/>
      <c r="G4" s="121"/>
    </row>
    <row r="5" spans="1:7" x14ac:dyDescent="0.25">
      <c r="A5" s="189" t="s">
        <v>466</v>
      </c>
      <c r="B5" s="187">
        <v>2017</v>
      </c>
      <c r="C5" s="187">
        <f>+B5+1</f>
        <v>2018</v>
      </c>
      <c r="D5" s="187">
        <f>+C5+1</f>
        <v>2019</v>
      </c>
      <c r="E5" s="187">
        <f>+D5+1</f>
        <v>2020</v>
      </c>
      <c r="F5" s="187">
        <f>+E5+1</f>
        <v>2021</v>
      </c>
      <c r="G5" s="38">
        <v>2022</v>
      </c>
    </row>
    <row r="6" spans="1:7" ht="48.75" customHeight="1" x14ac:dyDescent="0.25">
      <c r="A6" s="190"/>
      <c r="B6" s="188"/>
      <c r="C6" s="188"/>
      <c r="D6" s="188"/>
      <c r="E6" s="188"/>
      <c r="F6" s="188"/>
      <c r="G6" s="39" t="s">
        <v>507</v>
      </c>
    </row>
    <row r="7" spans="1:7" x14ac:dyDescent="0.25">
      <c r="A7" s="27" t="s">
        <v>467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468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469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472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473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474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475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476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477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468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469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470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471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472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473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474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478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476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508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85" t="s">
        <v>503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504</v>
      </c>
      <c r="B33" s="185"/>
      <c r="C33" s="185"/>
      <c r="D33" s="185"/>
      <c r="E33" s="185"/>
      <c r="F33" s="185"/>
      <c r="G33" s="18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91" t="s">
        <v>509</v>
      </c>
      <c r="B1" s="191"/>
      <c r="C1" s="191"/>
      <c r="D1" s="191"/>
      <c r="E1" s="191"/>
      <c r="F1" s="191"/>
    </row>
    <row r="2" spans="1:6" ht="20.100000000000001" customHeight="1" x14ac:dyDescent="0.25">
      <c r="A2" s="113" t="str">
        <f>'Formato 1'!A2</f>
        <v>Municipio de Apaseo el Grande, Guanajuato</v>
      </c>
      <c r="B2" s="137"/>
      <c r="C2" s="137"/>
      <c r="D2" s="137"/>
      <c r="E2" s="137"/>
      <c r="F2" s="138"/>
    </row>
    <row r="3" spans="1:6" ht="29.25" customHeight="1" x14ac:dyDescent="0.25">
      <c r="A3" s="139" t="s">
        <v>510</v>
      </c>
      <c r="B3" s="140"/>
      <c r="C3" s="140"/>
      <c r="D3" s="140"/>
      <c r="E3" s="140"/>
      <c r="F3" s="141"/>
    </row>
    <row r="4" spans="1:6" ht="35.25" customHeight="1" x14ac:dyDescent="0.25">
      <c r="A4" s="124"/>
      <c r="B4" s="124" t="s">
        <v>511</v>
      </c>
      <c r="C4" s="124" t="s">
        <v>512</v>
      </c>
      <c r="D4" s="124" t="s">
        <v>513</v>
      </c>
      <c r="E4" s="124" t="s">
        <v>514</v>
      </c>
      <c r="F4" s="124" t="s">
        <v>515</v>
      </c>
    </row>
    <row r="5" spans="1:6" ht="12.75" customHeight="1" x14ac:dyDescent="0.25">
      <c r="A5" s="19" t="s">
        <v>516</v>
      </c>
      <c r="B5" s="55"/>
      <c r="C5" s="55"/>
      <c r="D5" s="55"/>
      <c r="E5" s="55"/>
      <c r="F5" s="55"/>
    </row>
    <row r="6" spans="1:6" ht="30" x14ac:dyDescent="0.25">
      <c r="A6" s="61" t="s">
        <v>517</v>
      </c>
      <c r="B6" s="62"/>
      <c r="C6" s="62"/>
      <c r="D6" s="62"/>
      <c r="E6" s="62"/>
      <c r="F6" s="62"/>
    </row>
    <row r="7" spans="1:6" ht="15" x14ac:dyDescent="0.25">
      <c r="A7" s="61" t="s">
        <v>518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519</v>
      </c>
      <c r="B9" s="47"/>
      <c r="C9" s="47"/>
      <c r="D9" s="47"/>
      <c r="E9" s="47"/>
      <c r="F9" s="47"/>
    </row>
    <row r="10" spans="1:6" ht="15" x14ac:dyDescent="0.25">
      <c r="A10" s="61" t="s">
        <v>520</v>
      </c>
      <c r="B10" s="62"/>
      <c r="C10" s="62"/>
      <c r="D10" s="62"/>
      <c r="E10" s="62"/>
      <c r="F10" s="62"/>
    </row>
    <row r="11" spans="1:6" ht="15" x14ac:dyDescent="0.25">
      <c r="A11" s="83" t="s">
        <v>521</v>
      </c>
      <c r="B11" s="62"/>
      <c r="C11" s="62"/>
      <c r="D11" s="62"/>
      <c r="E11" s="62"/>
      <c r="F11" s="62"/>
    </row>
    <row r="12" spans="1:6" ht="15" x14ac:dyDescent="0.25">
      <c r="A12" s="83" t="s">
        <v>522</v>
      </c>
      <c r="B12" s="62"/>
      <c r="C12" s="62"/>
      <c r="D12" s="62"/>
      <c r="E12" s="62"/>
      <c r="F12" s="62"/>
    </row>
    <row r="13" spans="1:6" ht="15" x14ac:dyDescent="0.25">
      <c r="A13" s="83" t="s">
        <v>523</v>
      </c>
      <c r="B13" s="62"/>
      <c r="C13" s="62"/>
      <c r="D13" s="62"/>
      <c r="E13" s="62"/>
      <c r="F13" s="62"/>
    </row>
    <row r="14" spans="1:6" ht="15" x14ac:dyDescent="0.25">
      <c r="A14" s="61" t="s">
        <v>524</v>
      </c>
      <c r="B14" s="62"/>
      <c r="C14" s="62"/>
      <c r="D14" s="62"/>
      <c r="E14" s="62"/>
      <c r="F14" s="62"/>
    </row>
    <row r="15" spans="1:6" ht="15" x14ac:dyDescent="0.25">
      <c r="A15" s="83" t="s">
        <v>521</v>
      </c>
      <c r="B15" s="62"/>
      <c r="C15" s="62"/>
      <c r="D15" s="62"/>
      <c r="E15" s="62"/>
      <c r="F15" s="62"/>
    </row>
    <row r="16" spans="1:6" ht="15" x14ac:dyDescent="0.25">
      <c r="A16" s="83" t="s">
        <v>522</v>
      </c>
      <c r="B16" s="62"/>
      <c r="C16" s="62"/>
      <c r="D16" s="62"/>
      <c r="E16" s="62"/>
      <c r="F16" s="62"/>
    </row>
    <row r="17" spans="1:6" ht="15" x14ac:dyDescent="0.25">
      <c r="A17" s="83" t="s">
        <v>523</v>
      </c>
      <c r="B17" s="62"/>
      <c r="C17" s="62"/>
      <c r="D17" s="62"/>
      <c r="E17" s="62"/>
      <c r="F17" s="62"/>
    </row>
    <row r="18" spans="1:6" ht="15" x14ac:dyDescent="0.25">
      <c r="A18" s="61" t="s">
        <v>525</v>
      </c>
      <c r="B18" s="125"/>
      <c r="C18" s="62"/>
      <c r="D18" s="62"/>
      <c r="E18" s="62"/>
      <c r="F18" s="62"/>
    </row>
    <row r="19" spans="1:6" ht="15" x14ac:dyDescent="0.25">
      <c r="A19" s="61" t="s">
        <v>526</v>
      </c>
      <c r="B19" s="62"/>
      <c r="C19" s="62"/>
      <c r="D19" s="62"/>
      <c r="E19" s="62"/>
      <c r="F19" s="62"/>
    </row>
    <row r="20" spans="1:6" ht="30" x14ac:dyDescent="0.25">
      <c r="A20" s="61" t="s">
        <v>527</v>
      </c>
      <c r="B20" s="126"/>
      <c r="C20" s="126"/>
      <c r="D20" s="126"/>
      <c r="E20" s="126"/>
      <c r="F20" s="126"/>
    </row>
    <row r="21" spans="1:6" ht="30" x14ac:dyDescent="0.25">
      <c r="A21" s="61" t="s">
        <v>528</v>
      </c>
      <c r="B21" s="126"/>
      <c r="C21" s="126"/>
      <c r="D21" s="126"/>
      <c r="E21" s="126"/>
      <c r="F21" s="126"/>
    </row>
    <row r="22" spans="1:6" ht="30" x14ac:dyDescent="0.25">
      <c r="A22" s="61" t="s">
        <v>529</v>
      </c>
      <c r="B22" s="126"/>
      <c r="C22" s="126"/>
      <c r="D22" s="126"/>
      <c r="E22" s="126"/>
      <c r="F22" s="126"/>
    </row>
    <row r="23" spans="1:6" ht="15" x14ac:dyDescent="0.25">
      <c r="A23" s="61" t="s">
        <v>530</v>
      </c>
      <c r="B23" s="126"/>
      <c r="C23" s="126"/>
      <c r="D23" s="126"/>
      <c r="E23" s="126"/>
      <c r="F23" s="126"/>
    </row>
    <row r="24" spans="1:6" ht="15" x14ac:dyDescent="0.25">
      <c r="A24" s="61" t="s">
        <v>531</v>
      </c>
      <c r="B24" s="127"/>
      <c r="C24" s="62"/>
      <c r="D24" s="62"/>
      <c r="E24" s="62"/>
      <c r="F24" s="62"/>
    </row>
    <row r="25" spans="1:6" ht="15" x14ac:dyDescent="0.25">
      <c r="A25" s="61" t="s">
        <v>532</v>
      </c>
      <c r="B25" s="127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533</v>
      </c>
      <c r="B27" s="47"/>
      <c r="C27" s="47"/>
      <c r="D27" s="47"/>
      <c r="E27" s="47"/>
      <c r="F27" s="47"/>
    </row>
    <row r="28" spans="1:6" ht="15" x14ac:dyDescent="0.25">
      <c r="A28" s="61" t="s">
        <v>534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535</v>
      </c>
      <c r="B30" s="47"/>
      <c r="C30" s="47"/>
      <c r="D30" s="47"/>
      <c r="E30" s="47"/>
      <c r="F30" s="47"/>
    </row>
    <row r="31" spans="1:6" ht="15" x14ac:dyDescent="0.25">
      <c r="A31" s="61" t="s">
        <v>520</v>
      </c>
      <c r="B31" s="62"/>
      <c r="C31" s="62"/>
      <c r="D31" s="62"/>
      <c r="E31" s="62"/>
      <c r="F31" s="62"/>
    </row>
    <row r="32" spans="1:6" ht="15" x14ac:dyDescent="0.25">
      <c r="A32" s="61" t="s">
        <v>524</v>
      </c>
      <c r="B32" s="62"/>
      <c r="C32" s="62"/>
      <c r="D32" s="62"/>
      <c r="E32" s="62"/>
      <c r="F32" s="62"/>
    </row>
    <row r="33" spans="1:6" ht="15" x14ac:dyDescent="0.25">
      <c r="A33" s="61" t="s">
        <v>536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537</v>
      </c>
      <c r="B35" s="47"/>
      <c r="C35" s="47"/>
      <c r="D35" s="47"/>
      <c r="E35" s="47"/>
      <c r="F35" s="47"/>
    </row>
    <row r="36" spans="1:6" ht="15" x14ac:dyDescent="0.25">
      <c r="A36" s="61" t="s">
        <v>538</v>
      </c>
      <c r="B36" s="62"/>
      <c r="C36" s="62"/>
      <c r="D36" s="62"/>
      <c r="E36" s="62"/>
      <c r="F36" s="62"/>
    </row>
    <row r="37" spans="1:6" ht="15" x14ac:dyDescent="0.25">
      <c r="A37" s="61" t="s">
        <v>539</v>
      </c>
      <c r="B37" s="62"/>
      <c r="C37" s="62"/>
      <c r="D37" s="62"/>
      <c r="E37" s="62"/>
      <c r="F37" s="62"/>
    </row>
    <row r="38" spans="1:6" ht="15" x14ac:dyDescent="0.25">
      <c r="A38" s="61" t="s">
        <v>540</v>
      </c>
      <c r="B38" s="127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541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542</v>
      </c>
      <c r="B42" s="47"/>
      <c r="C42" s="47"/>
      <c r="D42" s="47"/>
      <c r="E42" s="47"/>
      <c r="F42" s="47"/>
    </row>
    <row r="43" spans="1:6" ht="15" x14ac:dyDescent="0.25">
      <c r="A43" s="61" t="s">
        <v>543</v>
      </c>
      <c r="B43" s="62"/>
      <c r="C43" s="62"/>
      <c r="D43" s="62"/>
      <c r="E43" s="62"/>
      <c r="F43" s="62"/>
    </row>
    <row r="44" spans="1:6" ht="15" x14ac:dyDescent="0.25">
      <c r="A44" s="61" t="s">
        <v>544</v>
      </c>
      <c r="B44" s="62"/>
      <c r="C44" s="62"/>
      <c r="D44" s="62"/>
      <c r="E44" s="62"/>
      <c r="F44" s="62"/>
    </row>
    <row r="45" spans="1:6" ht="15" x14ac:dyDescent="0.25">
      <c r="A45" s="61" t="s">
        <v>545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546</v>
      </c>
      <c r="B47" s="47"/>
      <c r="C47" s="47"/>
      <c r="D47" s="47"/>
      <c r="E47" s="47"/>
      <c r="F47" s="47"/>
    </row>
    <row r="48" spans="1:6" ht="15" x14ac:dyDescent="0.25">
      <c r="A48" s="61" t="s">
        <v>544</v>
      </c>
      <c r="B48" s="126"/>
      <c r="C48" s="126"/>
      <c r="D48" s="126"/>
      <c r="E48" s="126"/>
      <c r="F48" s="126"/>
    </row>
    <row r="49" spans="1:6" ht="15" x14ac:dyDescent="0.25">
      <c r="A49" s="61" t="s">
        <v>545</v>
      </c>
      <c r="B49" s="126"/>
      <c r="C49" s="126"/>
      <c r="D49" s="126"/>
      <c r="E49" s="126"/>
      <c r="F49" s="126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547</v>
      </c>
      <c r="B51" s="47"/>
      <c r="C51" s="47"/>
      <c r="D51" s="47"/>
      <c r="E51" s="47"/>
      <c r="F51" s="47"/>
    </row>
    <row r="52" spans="1:6" ht="15" x14ac:dyDescent="0.25">
      <c r="A52" s="61" t="s">
        <v>544</v>
      </c>
      <c r="B52" s="62"/>
      <c r="C52" s="62"/>
      <c r="D52" s="62"/>
      <c r="E52" s="62"/>
      <c r="F52" s="62"/>
    </row>
    <row r="53" spans="1:6" ht="15" x14ac:dyDescent="0.25">
      <c r="A53" s="61" t="s">
        <v>545</v>
      </c>
      <c r="B53" s="62"/>
      <c r="C53" s="62"/>
      <c r="D53" s="62"/>
      <c r="E53" s="62"/>
      <c r="F53" s="62"/>
    </row>
    <row r="54" spans="1:6" ht="15" x14ac:dyDescent="0.25">
      <c r="A54" s="61" t="s">
        <v>548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549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544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545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550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551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552</v>
      </c>
      <c r="B62" s="127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553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554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555</v>
      </c>
      <c r="B66" s="62"/>
      <c r="C66" s="62"/>
      <c r="D66" s="62"/>
      <c r="E66" s="62"/>
      <c r="F66" s="62"/>
    </row>
    <row r="67" spans="1:6" ht="20.100000000000001" customHeight="1" x14ac:dyDescent="0.25">
      <c r="A67" s="123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A7" sqref="A7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8" t="s">
        <v>124</v>
      </c>
      <c r="B1" s="159"/>
      <c r="C1" s="159"/>
      <c r="D1" s="159"/>
      <c r="E1" s="159"/>
      <c r="F1" s="159"/>
      <c r="G1" s="159"/>
      <c r="H1" s="160"/>
    </row>
    <row r="2" spans="1:8" x14ac:dyDescent="0.25">
      <c r="A2" s="113" t="str">
        <f>'Formato 1'!A2</f>
        <v>Municipio de Apaseo el Grande, Guanajuato</v>
      </c>
      <c r="B2" s="114"/>
      <c r="C2" s="114"/>
      <c r="D2" s="114"/>
      <c r="E2" s="114"/>
      <c r="F2" s="114"/>
      <c r="G2" s="114"/>
      <c r="H2" s="115"/>
    </row>
    <row r="3" spans="1:8" ht="15" customHeight="1" x14ac:dyDescent="0.25">
      <c r="A3" s="116" t="s">
        <v>125</v>
      </c>
      <c r="B3" s="117"/>
      <c r="C3" s="117"/>
      <c r="D3" s="117"/>
      <c r="E3" s="117"/>
      <c r="F3" s="117"/>
      <c r="G3" s="117"/>
      <c r="H3" s="118"/>
    </row>
    <row r="4" spans="1:8" ht="15" customHeight="1" x14ac:dyDescent="0.25">
      <c r="A4" s="116" t="str">
        <f>'Formato 3'!A4</f>
        <v>Del 1 de Enero al 30 de Septiembre de 2023 (b)</v>
      </c>
      <c r="B4" s="117"/>
      <c r="C4" s="117"/>
      <c r="D4" s="117"/>
      <c r="E4" s="117"/>
      <c r="F4" s="117"/>
      <c r="G4" s="117"/>
      <c r="H4" s="118"/>
    </row>
    <row r="5" spans="1:8" x14ac:dyDescent="0.25">
      <c r="A5" s="119" t="s">
        <v>2</v>
      </c>
      <c r="B5" s="120"/>
      <c r="C5" s="120"/>
      <c r="D5" s="120"/>
      <c r="E5" s="120"/>
      <c r="F5" s="120"/>
      <c r="G5" s="120"/>
      <c r="H5" s="121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44" t="s">
        <v>559</v>
      </c>
      <c r="B7" s="106"/>
      <c r="C7" s="106"/>
      <c r="D7" s="106"/>
      <c r="E7" s="106"/>
      <c r="F7" s="106"/>
      <c r="G7" s="106"/>
      <c r="H7" s="106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7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8" t="s">
        <v>136</v>
      </c>
      <c r="B10" s="109">
        <v>0</v>
      </c>
      <c r="C10" s="4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</row>
    <row r="11" spans="1:8" x14ac:dyDescent="0.25">
      <c r="A11" s="108" t="s">
        <v>137</v>
      </c>
      <c r="B11" s="109">
        <v>0</v>
      </c>
      <c r="C11" s="49">
        <v>0</v>
      </c>
      <c r="D11" s="109">
        <v>0</v>
      </c>
      <c r="E11" s="109">
        <v>0</v>
      </c>
      <c r="F11" s="109">
        <v>0</v>
      </c>
      <c r="G11" s="49">
        <v>0</v>
      </c>
      <c r="H11" s="49">
        <v>0</v>
      </c>
    </row>
    <row r="12" spans="1:8" ht="16.5" customHeight="1" x14ac:dyDescent="0.25">
      <c r="A12" s="108" t="s">
        <v>138</v>
      </c>
      <c r="B12" s="109">
        <v>0</v>
      </c>
      <c r="C12" s="49">
        <v>0</v>
      </c>
      <c r="D12" s="109">
        <v>0</v>
      </c>
      <c r="E12" s="109">
        <v>0</v>
      </c>
      <c r="F12" s="109">
        <v>0</v>
      </c>
      <c r="G12" s="49">
        <v>0</v>
      </c>
      <c r="H12" s="49">
        <v>0</v>
      </c>
    </row>
    <row r="13" spans="1:8" x14ac:dyDescent="0.25">
      <c r="A13" s="107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8" t="s">
        <v>140</v>
      </c>
      <c r="B14" s="109">
        <v>0</v>
      </c>
      <c r="C14" s="49">
        <v>0</v>
      </c>
      <c r="D14" s="109">
        <v>0</v>
      </c>
      <c r="E14" s="109">
        <v>0</v>
      </c>
      <c r="F14" s="109">
        <v>0</v>
      </c>
      <c r="G14" s="49">
        <v>0</v>
      </c>
      <c r="H14" s="49">
        <v>0</v>
      </c>
    </row>
    <row r="15" spans="1:8" ht="15" customHeight="1" x14ac:dyDescent="0.25">
      <c r="A15" s="108" t="s">
        <v>141</v>
      </c>
      <c r="B15" s="109">
        <v>0</v>
      </c>
      <c r="C15" s="49">
        <v>0</v>
      </c>
      <c r="D15" s="109">
        <v>0</v>
      </c>
      <c r="E15" s="109">
        <v>0</v>
      </c>
      <c r="F15" s="109">
        <v>0</v>
      </c>
      <c r="G15" s="49">
        <v>0</v>
      </c>
      <c r="H15" s="49">
        <v>0</v>
      </c>
    </row>
    <row r="16" spans="1:8" x14ac:dyDescent="0.25">
      <c r="A16" s="108" t="s">
        <v>142</v>
      </c>
      <c r="B16" s="109">
        <v>0</v>
      </c>
      <c r="C16" s="49">
        <v>0</v>
      </c>
      <c r="D16" s="109">
        <v>0</v>
      </c>
      <c r="E16" s="109">
        <v>0</v>
      </c>
      <c r="F16" s="109">
        <v>0</v>
      </c>
      <c r="G16" s="49">
        <v>0</v>
      </c>
      <c r="H16" s="49">
        <v>0</v>
      </c>
    </row>
    <row r="17" spans="1:8" x14ac:dyDescent="0.25">
      <c r="A17" s="110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0</v>
      </c>
      <c r="C18" s="111"/>
      <c r="D18" s="111"/>
      <c r="E18" s="111"/>
      <c r="F18" s="4">
        <v>0</v>
      </c>
      <c r="G18" s="111"/>
      <c r="H18" s="111"/>
    </row>
    <row r="19" spans="1:8" ht="16.5" customHeight="1" x14ac:dyDescent="0.25">
      <c r="A19" s="110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0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2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2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2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2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2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2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61" t="s">
        <v>154</v>
      </c>
      <c r="B33" s="161"/>
      <c r="C33" s="161"/>
      <c r="D33" s="161"/>
      <c r="E33" s="161"/>
      <c r="F33" s="161"/>
      <c r="G33" s="161"/>
      <c r="H33" s="161"/>
    </row>
    <row r="34" spans="1:8" ht="14.45" customHeight="1" x14ac:dyDescent="0.25">
      <c r="A34" s="161"/>
      <c r="B34" s="161"/>
      <c r="C34" s="161"/>
      <c r="D34" s="161"/>
      <c r="E34" s="161"/>
      <c r="F34" s="161"/>
      <c r="G34" s="161"/>
      <c r="H34" s="161"/>
    </row>
    <row r="35" spans="1:8" ht="14.45" customHeight="1" x14ac:dyDescent="0.25">
      <c r="A35" s="161"/>
      <c r="B35" s="161"/>
      <c r="C35" s="161"/>
      <c r="D35" s="161"/>
      <c r="E35" s="161"/>
      <c r="F35" s="161"/>
      <c r="G35" s="161"/>
      <c r="H35" s="161"/>
    </row>
    <row r="36" spans="1:8" ht="14.45" customHeight="1" x14ac:dyDescent="0.25">
      <c r="A36" s="161"/>
      <c r="B36" s="161"/>
      <c r="C36" s="161"/>
      <c r="D36" s="161"/>
      <c r="E36" s="161"/>
      <c r="F36" s="161"/>
      <c r="G36" s="161"/>
      <c r="H36" s="161"/>
    </row>
    <row r="37" spans="1:8" ht="14.45" customHeight="1" x14ac:dyDescent="0.25">
      <c r="A37" s="161"/>
      <c r="B37" s="161"/>
      <c r="C37" s="161"/>
      <c r="D37" s="161"/>
      <c r="E37" s="161"/>
      <c r="F37" s="161"/>
      <c r="G37" s="161"/>
      <c r="H37" s="161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2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2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2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B28" sqref="B28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2" t="s">
        <v>165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x14ac:dyDescent="0.25">
      <c r="A2" s="113" t="str">
        <f>'Formato 1'!A2</f>
        <v>Municipio de Apaseo el Grande, Guanajuato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x14ac:dyDescent="0.25">
      <c r="A3" s="116" t="s">
        <v>166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6" t="s">
        <v>556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x14ac:dyDescent="0.25">
      <c r="A5" s="116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35" t="s">
        <v>560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53" workbookViewId="0">
      <selection activeCell="C18" sqref="C18:D19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2" t="s">
        <v>189</v>
      </c>
      <c r="B1" s="163"/>
      <c r="C1" s="163"/>
      <c r="D1" s="164"/>
    </row>
    <row r="2" spans="1:4" x14ac:dyDescent="0.25">
      <c r="A2" s="113" t="str">
        <f>'Formato 1'!A2</f>
        <v>Municipio de Apaseo el Grande, Guanajuato</v>
      </c>
      <c r="B2" s="114"/>
      <c r="C2" s="114"/>
      <c r="D2" s="115"/>
    </row>
    <row r="3" spans="1:4" x14ac:dyDescent="0.25">
      <c r="A3" s="116" t="s">
        <v>190</v>
      </c>
      <c r="B3" s="117"/>
      <c r="C3" s="117"/>
      <c r="D3" s="118"/>
    </row>
    <row r="4" spans="1:4" x14ac:dyDescent="0.25">
      <c r="A4" s="116" t="str">
        <f>'Formato 3'!A4</f>
        <v>Del 1 de Enero al 30 de Septiembre de 2023 (b)</v>
      </c>
      <c r="B4" s="117"/>
      <c r="C4" s="117"/>
      <c r="D4" s="118"/>
    </row>
    <row r="5" spans="1:4" x14ac:dyDescent="0.25">
      <c r="A5" s="119" t="s">
        <v>2</v>
      </c>
      <c r="B5" s="120"/>
      <c r="C5" s="120"/>
      <c r="D5" s="121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365503763.34000003</v>
      </c>
      <c r="C8" s="15">
        <f>SUM(C9:C11)</f>
        <v>370054877.87</v>
      </c>
      <c r="D8" s="15">
        <f>SUM(D9:D11)</f>
        <v>368324427.50999999</v>
      </c>
    </row>
    <row r="9" spans="1:4" x14ac:dyDescent="0.25">
      <c r="A9" s="60" t="s">
        <v>195</v>
      </c>
      <c r="B9" s="145">
        <v>243738716.99000001</v>
      </c>
      <c r="C9" s="145">
        <v>241732120.74000001</v>
      </c>
      <c r="D9" s="145">
        <v>240001670.38</v>
      </c>
    </row>
    <row r="10" spans="1:4" x14ac:dyDescent="0.25">
      <c r="A10" s="60" t="s">
        <v>196</v>
      </c>
      <c r="B10" s="145">
        <v>121765046.34999999</v>
      </c>
      <c r="C10" s="145">
        <v>128322757.13</v>
      </c>
      <c r="D10" s="145">
        <v>128322757.13</v>
      </c>
    </row>
    <row r="11" spans="1:4" x14ac:dyDescent="0.25">
      <c r="A11" s="60" t="s">
        <v>197</v>
      </c>
      <c r="B11" s="146">
        <f>B44</f>
        <v>0</v>
      </c>
      <c r="C11" s="146">
        <f>C44</f>
        <v>0</v>
      </c>
      <c r="D11" s="146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365503763.34000003</v>
      </c>
      <c r="C13" s="15">
        <f>C14+C15</f>
        <v>255673319.60999998</v>
      </c>
      <c r="D13" s="15">
        <f>D14+D15</f>
        <v>251153325.70999998</v>
      </c>
    </row>
    <row r="14" spans="1:4" x14ac:dyDescent="0.25">
      <c r="A14" s="60" t="s">
        <v>199</v>
      </c>
      <c r="B14" s="145">
        <v>243738716.99000001</v>
      </c>
      <c r="C14" s="145">
        <v>156682773.19999999</v>
      </c>
      <c r="D14" s="145">
        <v>152949240.41999999</v>
      </c>
    </row>
    <row r="15" spans="1:4" x14ac:dyDescent="0.25">
      <c r="A15" s="60" t="s">
        <v>200</v>
      </c>
      <c r="B15" s="145">
        <v>121765046.34999999</v>
      </c>
      <c r="C15" s="145">
        <v>98990546.409999996</v>
      </c>
      <c r="D15" s="145">
        <v>98204085.290000007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-11029906.98</v>
      </c>
      <c r="D17" s="15">
        <f>D18+D19</f>
        <v>-11890202.98</v>
      </c>
    </row>
    <row r="18" spans="1:4" x14ac:dyDescent="0.25">
      <c r="A18" s="60" t="s">
        <v>202</v>
      </c>
      <c r="B18" s="17">
        <v>0</v>
      </c>
      <c r="C18" s="145">
        <v>10072595.73</v>
      </c>
      <c r="D18" s="145">
        <v>9212299.7300000004</v>
      </c>
    </row>
    <row r="19" spans="1:4" x14ac:dyDescent="0.25">
      <c r="A19" s="60" t="s">
        <v>203</v>
      </c>
      <c r="B19" s="17">
        <v>0</v>
      </c>
      <c r="C19" s="145">
        <v>-21102502.710000001</v>
      </c>
      <c r="D19" s="145">
        <v>-21102502.710000001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103351651.28000002</v>
      </c>
      <c r="D21" s="15">
        <f>D8-D13+D17</f>
        <v>105280898.82000001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103351651.28000002</v>
      </c>
      <c r="D23" s="15">
        <f>D21-D11</f>
        <v>105280898.82000001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114381558.26000002</v>
      </c>
      <c r="D25" s="15">
        <f>D23-D17</f>
        <v>117171101.80000001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114381558.26000002</v>
      </c>
      <c r="D33" s="4">
        <f>D25+D29</f>
        <v>117171101.80000001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243738716.99000001</v>
      </c>
      <c r="C48" s="99">
        <f>C9</f>
        <v>241732120.74000001</v>
      </c>
      <c r="D48" s="99">
        <f>D9</f>
        <v>240001670.38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243738716.99000001</v>
      </c>
      <c r="C53" s="49">
        <f>C14</f>
        <v>156682773.19999999</v>
      </c>
      <c r="D53" s="49">
        <f>D14</f>
        <v>152949240.41999999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10072595.73</v>
      </c>
      <c r="D55" s="49">
        <f>D18</f>
        <v>9212299.7300000004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95121943.270000026</v>
      </c>
      <c r="D57" s="4">
        <f>D48+D49-D53+D55</f>
        <v>96264729.690000013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95121943.270000026</v>
      </c>
      <c r="D59" s="4">
        <f>D57-D49</f>
        <v>96264729.690000013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121765046.34999999</v>
      </c>
      <c r="C63" s="101">
        <f>C10</f>
        <v>128322757.13</v>
      </c>
      <c r="D63" s="101">
        <f>D10</f>
        <v>128322757.13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121765046.34999999</v>
      </c>
      <c r="C68" s="97">
        <f>C15</f>
        <v>98990546.409999996</v>
      </c>
      <c r="D68" s="97">
        <f>D15</f>
        <v>98204085.290000007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-21102502.710000001</v>
      </c>
      <c r="D70" s="97">
        <f>D19</f>
        <v>-21102502.710000001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8229708.0099999979</v>
      </c>
      <c r="D72" s="15">
        <f>D63+D64-D68+D70</f>
        <v>9016169.1299999878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8229708.0099999979</v>
      </c>
      <c r="D74" s="15">
        <f>D72-D64</f>
        <v>9016169.1299999878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A36" zoomScale="76" zoomScaleNormal="115" workbookViewId="0">
      <selection activeCell="B46" sqref="B46:G53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2" t="s">
        <v>230</v>
      </c>
      <c r="B1" s="163"/>
      <c r="C1" s="163"/>
      <c r="D1" s="163"/>
      <c r="E1" s="163"/>
      <c r="F1" s="163"/>
      <c r="G1" s="164"/>
    </row>
    <row r="2" spans="1:7" x14ac:dyDescent="0.25">
      <c r="A2" s="113" t="str">
        <f>'Formato 1'!A2</f>
        <v>Municipio de Apaseo el Grande, Guanajuato</v>
      </c>
      <c r="B2" s="114"/>
      <c r="C2" s="114"/>
      <c r="D2" s="114"/>
      <c r="E2" s="114"/>
      <c r="F2" s="114"/>
      <c r="G2" s="115"/>
    </row>
    <row r="3" spans="1:7" x14ac:dyDescent="0.25">
      <c r="A3" s="116" t="s">
        <v>231</v>
      </c>
      <c r="B3" s="117"/>
      <c r="C3" s="117"/>
      <c r="D3" s="117"/>
      <c r="E3" s="117"/>
      <c r="F3" s="117"/>
      <c r="G3" s="118"/>
    </row>
    <row r="4" spans="1:7" x14ac:dyDescent="0.25">
      <c r="A4" s="116" t="str">
        <f>'Formato 3'!A4</f>
        <v>Del 1 de Enero al 30 de Septiembre de 2023 (b)</v>
      </c>
      <c r="B4" s="117"/>
      <c r="C4" s="117"/>
      <c r="D4" s="117"/>
      <c r="E4" s="117"/>
      <c r="F4" s="117"/>
      <c r="G4" s="118"/>
    </row>
    <row r="5" spans="1:7" x14ac:dyDescent="0.25">
      <c r="A5" s="119" t="s">
        <v>2</v>
      </c>
      <c r="B5" s="120"/>
      <c r="C5" s="120"/>
      <c r="D5" s="120"/>
      <c r="E5" s="120"/>
      <c r="F5" s="120"/>
      <c r="G5" s="121"/>
    </row>
    <row r="6" spans="1:7" ht="41.45" customHeight="1" x14ac:dyDescent="0.25">
      <c r="A6" s="165" t="s">
        <v>232</v>
      </c>
      <c r="B6" s="167" t="s">
        <v>233</v>
      </c>
      <c r="C6" s="167"/>
      <c r="D6" s="167"/>
      <c r="E6" s="167"/>
      <c r="F6" s="167"/>
      <c r="G6" s="167" t="s">
        <v>234</v>
      </c>
    </row>
    <row r="7" spans="1:7" ht="30" x14ac:dyDescent="0.25">
      <c r="A7" s="166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67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147">
        <v>77789024.560000002</v>
      </c>
      <c r="C9" s="147">
        <v>0</v>
      </c>
      <c r="D9" s="148">
        <f>B9+C9</f>
        <v>77789024.560000002</v>
      </c>
      <c r="E9" s="147">
        <v>74237382.670000002</v>
      </c>
      <c r="F9" s="147">
        <v>74242654.430000007</v>
      </c>
      <c r="G9" s="148">
        <f>F9-B9</f>
        <v>-3546370.1299999952</v>
      </c>
    </row>
    <row r="10" spans="1:7" x14ac:dyDescent="0.25">
      <c r="A10" s="60" t="s">
        <v>241</v>
      </c>
      <c r="B10" s="147">
        <v>0</v>
      </c>
      <c r="C10" s="147">
        <v>0</v>
      </c>
      <c r="D10" s="148">
        <f t="shared" ref="D10:D15" si="0">B10+C10</f>
        <v>0</v>
      </c>
      <c r="E10" s="147">
        <v>0</v>
      </c>
      <c r="F10" s="147">
        <v>0</v>
      </c>
      <c r="G10" s="148">
        <f t="shared" ref="G10:G15" si="1">F10-B10</f>
        <v>0</v>
      </c>
    </row>
    <row r="11" spans="1:7" x14ac:dyDescent="0.25">
      <c r="A11" s="60" t="s">
        <v>242</v>
      </c>
      <c r="B11" s="147">
        <v>378281.87</v>
      </c>
      <c r="C11" s="147">
        <v>0</v>
      </c>
      <c r="D11" s="148">
        <f t="shared" si="0"/>
        <v>378281.87</v>
      </c>
      <c r="E11" s="147">
        <v>0</v>
      </c>
      <c r="F11" s="147">
        <v>0</v>
      </c>
      <c r="G11" s="148">
        <f t="shared" si="1"/>
        <v>-378281.87</v>
      </c>
    </row>
    <row r="12" spans="1:7" x14ac:dyDescent="0.25">
      <c r="A12" s="60" t="s">
        <v>243</v>
      </c>
      <c r="B12" s="147">
        <v>19800389.469999999</v>
      </c>
      <c r="C12" s="147">
        <v>8000000</v>
      </c>
      <c r="D12" s="148">
        <f t="shared" si="0"/>
        <v>27800389.469999999</v>
      </c>
      <c r="E12" s="147">
        <v>14827002.76</v>
      </c>
      <c r="F12" s="147">
        <v>13081507.640000001</v>
      </c>
      <c r="G12" s="148">
        <f t="shared" si="1"/>
        <v>-6718881.8299999982</v>
      </c>
    </row>
    <row r="13" spans="1:7" x14ac:dyDescent="0.25">
      <c r="A13" s="60" t="s">
        <v>244</v>
      </c>
      <c r="B13" s="147">
        <v>1768995.97</v>
      </c>
      <c r="C13" s="147">
        <v>0</v>
      </c>
      <c r="D13" s="148">
        <f t="shared" si="0"/>
        <v>1768995.97</v>
      </c>
      <c r="E13" s="147">
        <v>7604287.46</v>
      </c>
      <c r="F13" s="147">
        <v>7614060.46</v>
      </c>
      <c r="G13" s="148">
        <f t="shared" si="1"/>
        <v>5845064.4900000002</v>
      </c>
    </row>
    <row r="14" spans="1:7" x14ac:dyDescent="0.25">
      <c r="A14" s="60" t="s">
        <v>245</v>
      </c>
      <c r="B14" s="147">
        <v>1866868.82</v>
      </c>
      <c r="C14" s="147">
        <v>0</v>
      </c>
      <c r="D14" s="148">
        <f t="shared" si="0"/>
        <v>1866868.82</v>
      </c>
      <c r="E14" s="147">
        <v>4256779.08</v>
      </c>
      <c r="F14" s="147">
        <v>4256779.08</v>
      </c>
      <c r="G14" s="148">
        <f t="shared" si="1"/>
        <v>2389910.2599999998</v>
      </c>
    </row>
    <row r="15" spans="1:7" x14ac:dyDescent="0.25">
      <c r="A15" s="60" t="s">
        <v>246</v>
      </c>
      <c r="B15" s="147">
        <v>0</v>
      </c>
      <c r="C15" s="147">
        <v>0</v>
      </c>
      <c r="D15" s="148">
        <f t="shared" si="0"/>
        <v>0</v>
      </c>
      <c r="E15" s="147">
        <v>0</v>
      </c>
      <c r="F15" s="147">
        <v>0</v>
      </c>
      <c r="G15" s="148">
        <f t="shared" si="1"/>
        <v>0</v>
      </c>
    </row>
    <row r="16" spans="1:7" x14ac:dyDescent="0.25">
      <c r="A16" s="95" t="s">
        <v>247</v>
      </c>
      <c r="B16" s="49">
        <f t="shared" ref="B16:G16" si="2">SUM(B17:B27)</f>
        <v>140427567.69000003</v>
      </c>
      <c r="C16" s="49">
        <f t="shared" si="2"/>
        <v>7505000</v>
      </c>
      <c r="D16" s="49">
        <f t="shared" si="2"/>
        <v>147932567.69</v>
      </c>
      <c r="E16" s="49">
        <f t="shared" si="2"/>
        <v>135674652.01999998</v>
      </c>
      <c r="F16" s="49">
        <f t="shared" si="2"/>
        <v>135674652.00999999</v>
      </c>
      <c r="G16" s="49">
        <f t="shared" si="2"/>
        <v>-4752915.680000009</v>
      </c>
    </row>
    <row r="17" spans="1:7" x14ac:dyDescent="0.25">
      <c r="A17" s="80" t="s">
        <v>248</v>
      </c>
      <c r="B17" s="147">
        <v>87228843.670000002</v>
      </c>
      <c r="C17" s="147">
        <v>0</v>
      </c>
      <c r="D17" s="148">
        <f t="shared" ref="D17:D27" si="3">B17+C17</f>
        <v>87228843.670000002</v>
      </c>
      <c r="E17" s="147">
        <v>86374335.879999995</v>
      </c>
      <c r="F17" s="147">
        <v>86374335.879999995</v>
      </c>
      <c r="G17" s="148">
        <f t="shared" ref="G17:G27" si="4">F17-B17</f>
        <v>-854507.79000000656</v>
      </c>
    </row>
    <row r="18" spans="1:7" x14ac:dyDescent="0.25">
      <c r="A18" s="80" t="s">
        <v>249</v>
      </c>
      <c r="B18" s="147">
        <v>29518636.600000001</v>
      </c>
      <c r="C18" s="147">
        <v>7500000</v>
      </c>
      <c r="D18" s="148">
        <f t="shared" si="3"/>
        <v>37018636.600000001</v>
      </c>
      <c r="E18" s="147">
        <v>32520999.649999999</v>
      </c>
      <c r="F18" s="147">
        <v>32520999.649999999</v>
      </c>
      <c r="G18" s="148">
        <f t="shared" si="4"/>
        <v>3002363.049999997</v>
      </c>
    </row>
    <row r="19" spans="1:7" x14ac:dyDescent="0.25">
      <c r="A19" s="80" t="s">
        <v>250</v>
      </c>
      <c r="B19" s="147">
        <v>5696230.5800000001</v>
      </c>
      <c r="C19" s="147">
        <v>0</v>
      </c>
      <c r="D19" s="148">
        <f t="shared" si="3"/>
        <v>5696230.5800000001</v>
      </c>
      <c r="E19" s="147">
        <v>5707308.8799999999</v>
      </c>
      <c r="F19" s="147">
        <v>5707308.8700000001</v>
      </c>
      <c r="G19" s="148">
        <f t="shared" si="4"/>
        <v>11078.290000000037</v>
      </c>
    </row>
    <row r="20" spans="1:7" x14ac:dyDescent="0.25">
      <c r="A20" s="80" t="s">
        <v>251</v>
      </c>
      <c r="B20" s="148">
        <v>0</v>
      </c>
      <c r="C20" s="148">
        <v>0</v>
      </c>
      <c r="D20" s="148">
        <f t="shared" si="3"/>
        <v>0</v>
      </c>
      <c r="E20" s="148">
        <v>0</v>
      </c>
      <c r="F20" s="148">
        <v>0</v>
      </c>
      <c r="G20" s="148">
        <f t="shared" si="4"/>
        <v>0</v>
      </c>
    </row>
    <row r="21" spans="1:7" x14ac:dyDescent="0.25">
      <c r="A21" s="80" t="s">
        <v>252</v>
      </c>
      <c r="B21" s="148">
        <v>0</v>
      </c>
      <c r="C21" s="148">
        <v>0</v>
      </c>
      <c r="D21" s="148">
        <f t="shared" si="3"/>
        <v>0</v>
      </c>
      <c r="E21" s="148">
        <v>0</v>
      </c>
      <c r="F21" s="148">
        <v>0</v>
      </c>
      <c r="G21" s="148">
        <f t="shared" si="4"/>
        <v>0</v>
      </c>
    </row>
    <row r="22" spans="1:7" x14ac:dyDescent="0.25">
      <c r="A22" s="80" t="s">
        <v>253</v>
      </c>
      <c r="B22" s="147">
        <v>2971047.26</v>
      </c>
      <c r="C22" s="147">
        <v>0</v>
      </c>
      <c r="D22" s="148">
        <f t="shared" si="3"/>
        <v>2971047.26</v>
      </c>
      <c r="E22" s="147">
        <v>2155959.7400000002</v>
      </c>
      <c r="F22" s="147">
        <v>2155959.7400000002</v>
      </c>
      <c r="G22" s="148">
        <f t="shared" si="4"/>
        <v>-815087.51999999955</v>
      </c>
    </row>
    <row r="23" spans="1:7" x14ac:dyDescent="0.25">
      <c r="A23" s="80" t="s">
        <v>254</v>
      </c>
      <c r="B23" s="148">
        <v>0</v>
      </c>
      <c r="C23" s="148">
        <v>0</v>
      </c>
      <c r="D23" s="148">
        <f t="shared" si="3"/>
        <v>0</v>
      </c>
      <c r="E23" s="148">
        <v>0</v>
      </c>
      <c r="F23" s="148">
        <v>0</v>
      </c>
      <c r="G23" s="148">
        <f t="shared" si="4"/>
        <v>0</v>
      </c>
    </row>
    <row r="24" spans="1:7" x14ac:dyDescent="0.25">
      <c r="A24" s="80" t="s">
        <v>255</v>
      </c>
      <c r="B24" s="148">
        <v>0</v>
      </c>
      <c r="C24" s="148">
        <v>0</v>
      </c>
      <c r="D24" s="148">
        <f t="shared" si="3"/>
        <v>0</v>
      </c>
      <c r="E24" s="148">
        <v>0</v>
      </c>
      <c r="F24" s="148">
        <v>0</v>
      </c>
      <c r="G24" s="148">
        <f t="shared" si="4"/>
        <v>0</v>
      </c>
    </row>
    <row r="25" spans="1:7" x14ac:dyDescent="0.25">
      <c r="A25" s="80" t="s">
        <v>256</v>
      </c>
      <c r="B25" s="147">
        <v>3324114.14</v>
      </c>
      <c r="C25" s="147">
        <v>0</v>
      </c>
      <c r="D25" s="148">
        <f t="shared" si="3"/>
        <v>3324114.14</v>
      </c>
      <c r="E25" s="147">
        <v>2169539.0699999998</v>
      </c>
      <c r="F25" s="147">
        <v>2169539.0699999998</v>
      </c>
      <c r="G25" s="148">
        <f t="shared" si="4"/>
        <v>-1154575.0700000003</v>
      </c>
    </row>
    <row r="26" spans="1:7" x14ac:dyDescent="0.25">
      <c r="A26" s="80" t="s">
        <v>257</v>
      </c>
      <c r="B26" s="147">
        <v>11688695.439999999</v>
      </c>
      <c r="C26" s="147">
        <v>0</v>
      </c>
      <c r="D26" s="148">
        <f t="shared" si="3"/>
        <v>11688695.439999999</v>
      </c>
      <c r="E26" s="147">
        <v>6746508.7999999998</v>
      </c>
      <c r="F26" s="147">
        <v>6746508.7999999998</v>
      </c>
      <c r="G26" s="148">
        <f t="shared" si="4"/>
        <v>-4942186.6399999997</v>
      </c>
    </row>
    <row r="27" spans="1:7" x14ac:dyDescent="0.25">
      <c r="A27" s="80" t="s">
        <v>258</v>
      </c>
      <c r="B27" s="147">
        <v>0</v>
      </c>
      <c r="C27" s="147">
        <v>5000</v>
      </c>
      <c r="D27" s="148">
        <f t="shared" si="3"/>
        <v>5000</v>
      </c>
      <c r="E27" s="147">
        <v>0</v>
      </c>
      <c r="F27" s="147">
        <v>0</v>
      </c>
      <c r="G27" s="148">
        <f t="shared" si="4"/>
        <v>0</v>
      </c>
    </row>
    <row r="28" spans="1:7" x14ac:dyDescent="0.25">
      <c r="A28" s="60" t="s">
        <v>259</v>
      </c>
      <c r="B28" s="49">
        <f t="shared" ref="B28:G28" si="5">SUM(B29:B33)</f>
        <v>1707588.61</v>
      </c>
      <c r="C28" s="49">
        <f t="shared" si="5"/>
        <v>0</v>
      </c>
      <c r="D28" s="49">
        <f t="shared" si="5"/>
        <v>1707588.61</v>
      </c>
      <c r="E28" s="49">
        <f t="shared" si="5"/>
        <v>2902925.9699999997</v>
      </c>
      <c r="F28" s="49">
        <f t="shared" si="5"/>
        <v>2902925.98</v>
      </c>
      <c r="G28" s="49">
        <f t="shared" si="5"/>
        <v>1195337.3699999999</v>
      </c>
    </row>
    <row r="29" spans="1:7" x14ac:dyDescent="0.25">
      <c r="A29" s="80" t="s">
        <v>260</v>
      </c>
      <c r="B29" s="147">
        <v>105000</v>
      </c>
      <c r="C29" s="147">
        <v>0</v>
      </c>
      <c r="D29" s="148">
        <f t="shared" ref="D29:D33" si="6">B29+C29</f>
        <v>105000</v>
      </c>
      <c r="E29" s="147">
        <v>11611.18</v>
      </c>
      <c r="F29" s="147">
        <v>11611.18</v>
      </c>
      <c r="G29" s="148">
        <f t="shared" ref="G29:G34" si="7">F29-B29</f>
        <v>-93388.82</v>
      </c>
    </row>
    <row r="30" spans="1:7" x14ac:dyDescent="0.25">
      <c r="A30" s="80" t="s">
        <v>261</v>
      </c>
      <c r="B30" s="147">
        <v>283276.57</v>
      </c>
      <c r="C30" s="147">
        <v>0</v>
      </c>
      <c r="D30" s="148">
        <f t="shared" si="6"/>
        <v>283276.57</v>
      </c>
      <c r="E30" s="147">
        <v>26805.93</v>
      </c>
      <c r="F30" s="147">
        <v>26805.93</v>
      </c>
      <c r="G30" s="148">
        <f t="shared" si="7"/>
        <v>-256470.64</v>
      </c>
    </row>
    <row r="31" spans="1:7" x14ac:dyDescent="0.25">
      <c r="A31" s="80" t="s">
        <v>262</v>
      </c>
      <c r="B31" s="147">
        <v>1122846.54</v>
      </c>
      <c r="C31" s="147">
        <v>0</v>
      </c>
      <c r="D31" s="148">
        <f t="shared" si="6"/>
        <v>1122846.54</v>
      </c>
      <c r="E31" s="147">
        <v>1539332.23</v>
      </c>
      <c r="F31" s="147">
        <v>1539332.24</v>
      </c>
      <c r="G31" s="148">
        <f t="shared" si="7"/>
        <v>416485.69999999995</v>
      </c>
    </row>
    <row r="32" spans="1:7" x14ac:dyDescent="0.25">
      <c r="A32" s="80" t="s">
        <v>263</v>
      </c>
      <c r="B32" s="148">
        <v>0</v>
      </c>
      <c r="C32" s="148">
        <v>0</v>
      </c>
      <c r="D32" s="148">
        <f t="shared" si="6"/>
        <v>0</v>
      </c>
      <c r="E32" s="148">
        <v>0</v>
      </c>
      <c r="F32" s="148">
        <v>0</v>
      </c>
      <c r="G32" s="148">
        <f t="shared" si="7"/>
        <v>0</v>
      </c>
    </row>
    <row r="33" spans="1:7" ht="14.45" customHeight="1" x14ac:dyDescent="0.25">
      <c r="A33" s="80" t="s">
        <v>264</v>
      </c>
      <c r="B33" s="147">
        <v>196465.5</v>
      </c>
      <c r="C33" s="147">
        <v>0</v>
      </c>
      <c r="D33" s="148">
        <f t="shared" si="6"/>
        <v>196465.5</v>
      </c>
      <c r="E33" s="147">
        <v>1325176.6299999999</v>
      </c>
      <c r="F33" s="147">
        <v>1325176.6299999999</v>
      </c>
      <c r="G33" s="148">
        <f t="shared" si="7"/>
        <v>1128711.1299999999</v>
      </c>
    </row>
    <row r="34" spans="1:7" ht="14.45" customHeight="1" x14ac:dyDescent="0.25">
      <c r="A34" s="60" t="s">
        <v>265</v>
      </c>
      <c r="B34" s="147">
        <v>0</v>
      </c>
      <c r="C34" s="147">
        <v>0</v>
      </c>
      <c r="D34" s="148">
        <f>B34+C34</f>
        <v>0</v>
      </c>
      <c r="E34" s="147">
        <v>2229090.7799999998</v>
      </c>
      <c r="F34" s="147">
        <v>2229090.7799999998</v>
      </c>
      <c r="G34" s="148">
        <f t="shared" si="7"/>
        <v>2229090.7799999998</v>
      </c>
    </row>
    <row r="35" spans="1:7" ht="14.45" customHeight="1" x14ac:dyDescent="0.25">
      <c r="A35" s="60" t="s">
        <v>266</v>
      </c>
      <c r="B35" s="49">
        <f t="shared" ref="B35:G35" si="8">B36</f>
        <v>0</v>
      </c>
      <c r="C35" s="49">
        <f t="shared" si="8"/>
        <v>0</v>
      </c>
      <c r="D35" s="49">
        <f t="shared" si="8"/>
        <v>0</v>
      </c>
      <c r="E35" s="49">
        <f t="shared" si="8"/>
        <v>0</v>
      </c>
      <c r="F35" s="49">
        <f t="shared" si="8"/>
        <v>0</v>
      </c>
      <c r="G35" s="49">
        <f t="shared" si="8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9">B38+B39</f>
        <v>0</v>
      </c>
      <c r="C37" s="49">
        <f t="shared" si="9"/>
        <v>0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10">SUM(B9,B10,B11,B12,B13,B14,B15,B16,B28,B34,B35,B37)</f>
        <v>243738716.99000004</v>
      </c>
      <c r="C41" s="4">
        <f t="shared" si="10"/>
        <v>15505000</v>
      </c>
      <c r="D41" s="4">
        <f t="shared" si="10"/>
        <v>259243716.99000001</v>
      </c>
      <c r="E41" s="4">
        <f t="shared" si="10"/>
        <v>241732120.73999998</v>
      </c>
      <c r="F41" s="4">
        <f t="shared" si="10"/>
        <v>240001670.38</v>
      </c>
      <c r="G41" s="4">
        <f t="shared" si="10"/>
        <v>-3737046.6100000036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11">SUM(B46:B53)</f>
        <v>121765046.34999999</v>
      </c>
      <c r="C45" s="49">
        <f t="shared" si="11"/>
        <v>54671677.319999993</v>
      </c>
      <c r="D45" s="49">
        <f t="shared" si="11"/>
        <v>176436723.67000002</v>
      </c>
      <c r="E45" s="49">
        <f t="shared" si="11"/>
        <v>116712526</v>
      </c>
      <c r="F45" s="49">
        <f t="shared" si="11"/>
        <v>116712526</v>
      </c>
      <c r="G45" s="49">
        <f t="shared" si="11"/>
        <v>-5052520.3500000015</v>
      </c>
    </row>
    <row r="46" spans="1:7" x14ac:dyDescent="0.25">
      <c r="A46" s="83" t="s">
        <v>275</v>
      </c>
      <c r="B46" s="148">
        <v>0</v>
      </c>
      <c r="C46" s="148">
        <v>0</v>
      </c>
      <c r="D46" s="148">
        <f>B46+C46</f>
        <v>0</v>
      </c>
      <c r="E46" s="148">
        <v>0</v>
      </c>
      <c r="F46" s="148">
        <v>0</v>
      </c>
      <c r="G46" s="148">
        <f>F46-B46</f>
        <v>0</v>
      </c>
    </row>
    <row r="47" spans="1:7" x14ac:dyDescent="0.25">
      <c r="A47" s="83" t="s">
        <v>276</v>
      </c>
      <c r="B47" s="148">
        <v>0</v>
      </c>
      <c r="C47" s="148">
        <v>0</v>
      </c>
      <c r="D47" s="148">
        <f t="shared" ref="D47:D53" si="12">B47+C47</f>
        <v>0</v>
      </c>
      <c r="E47" s="148">
        <v>0</v>
      </c>
      <c r="F47" s="148">
        <v>0</v>
      </c>
      <c r="G47" s="148">
        <f t="shared" ref="G47:G48" si="13">F47-B47</f>
        <v>0</v>
      </c>
    </row>
    <row r="48" spans="1:7" x14ac:dyDescent="0.25">
      <c r="A48" s="83" t="s">
        <v>277</v>
      </c>
      <c r="B48" s="147">
        <v>33790939.350000001</v>
      </c>
      <c r="C48" s="147">
        <v>36792180.119999997</v>
      </c>
      <c r="D48" s="148">
        <f t="shared" si="12"/>
        <v>70583119.469999999</v>
      </c>
      <c r="E48" s="147">
        <v>37880849.810000002</v>
      </c>
      <c r="F48" s="147">
        <v>37880849.810000002</v>
      </c>
      <c r="G48" s="148">
        <f t="shared" si="13"/>
        <v>4089910.4600000009</v>
      </c>
    </row>
    <row r="49" spans="1:7" ht="30" x14ac:dyDescent="0.25">
      <c r="A49" s="83" t="s">
        <v>278</v>
      </c>
      <c r="B49" s="147">
        <v>87974107</v>
      </c>
      <c r="C49" s="147">
        <v>17879497.199999999</v>
      </c>
      <c r="D49" s="148">
        <f t="shared" si="12"/>
        <v>105853604.2</v>
      </c>
      <c r="E49" s="147">
        <v>78831676.189999998</v>
      </c>
      <c r="F49" s="147">
        <v>78831676.189999998</v>
      </c>
      <c r="G49" s="148">
        <f>F49-B49</f>
        <v>-9142430.8100000024</v>
      </c>
    </row>
    <row r="50" spans="1:7" x14ac:dyDescent="0.25">
      <c r="A50" s="83" t="s">
        <v>279</v>
      </c>
      <c r="B50" s="148">
        <v>0</v>
      </c>
      <c r="C50" s="148">
        <v>0</v>
      </c>
      <c r="D50" s="148">
        <f t="shared" si="12"/>
        <v>0</v>
      </c>
      <c r="E50" s="148">
        <v>0</v>
      </c>
      <c r="F50" s="148">
        <v>0</v>
      </c>
      <c r="G50" s="148">
        <f t="shared" ref="G50:G53" si="14">F50-B50</f>
        <v>0</v>
      </c>
    </row>
    <row r="51" spans="1:7" x14ac:dyDescent="0.25">
      <c r="A51" s="83" t="s">
        <v>280</v>
      </c>
      <c r="B51" s="148">
        <v>0</v>
      </c>
      <c r="C51" s="148">
        <v>0</v>
      </c>
      <c r="D51" s="148">
        <f t="shared" si="12"/>
        <v>0</v>
      </c>
      <c r="E51" s="148">
        <v>0</v>
      </c>
      <c r="F51" s="148">
        <v>0</v>
      </c>
      <c r="G51" s="148">
        <f t="shared" si="14"/>
        <v>0</v>
      </c>
    </row>
    <row r="52" spans="1:7" ht="30" x14ac:dyDescent="0.25">
      <c r="A52" s="84" t="s">
        <v>281</v>
      </c>
      <c r="B52" s="148">
        <v>0</v>
      </c>
      <c r="C52" s="148">
        <v>0</v>
      </c>
      <c r="D52" s="148">
        <f t="shared" si="12"/>
        <v>0</v>
      </c>
      <c r="E52" s="148">
        <v>0</v>
      </c>
      <c r="F52" s="148">
        <v>0</v>
      </c>
      <c r="G52" s="148">
        <f t="shared" si="14"/>
        <v>0</v>
      </c>
    </row>
    <row r="53" spans="1:7" x14ac:dyDescent="0.25">
      <c r="A53" s="80" t="s">
        <v>282</v>
      </c>
      <c r="B53" s="148">
        <v>0</v>
      </c>
      <c r="C53" s="148">
        <v>0</v>
      </c>
      <c r="D53" s="148">
        <f t="shared" si="12"/>
        <v>0</v>
      </c>
      <c r="E53" s="148">
        <v>0</v>
      </c>
      <c r="F53" s="148">
        <v>0</v>
      </c>
      <c r="G53" s="148">
        <f t="shared" si="14"/>
        <v>0</v>
      </c>
    </row>
    <row r="54" spans="1:7" x14ac:dyDescent="0.25">
      <c r="A54" s="60" t="s">
        <v>283</v>
      </c>
      <c r="B54" s="49">
        <f t="shared" ref="B54:G54" si="15">SUM(B55:B58)</f>
        <v>0</v>
      </c>
      <c r="C54" s="49">
        <f t="shared" si="15"/>
        <v>0</v>
      </c>
      <c r="D54" s="49">
        <f t="shared" si="15"/>
        <v>0</v>
      </c>
      <c r="E54" s="49">
        <f t="shared" si="15"/>
        <v>0</v>
      </c>
      <c r="F54" s="49">
        <f t="shared" si="15"/>
        <v>0</v>
      </c>
      <c r="G54" s="49">
        <f t="shared" si="15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6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6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6"/>
        <v>0</v>
      </c>
    </row>
    <row r="59" spans="1:7" x14ac:dyDescent="0.25">
      <c r="A59" s="60" t="s">
        <v>288</v>
      </c>
      <c r="B59" s="49">
        <f t="shared" ref="B59:G59" si="17">SUM(B60:B61)</f>
        <v>0</v>
      </c>
      <c r="C59" s="49">
        <f t="shared" si="17"/>
        <v>0</v>
      </c>
      <c r="D59" s="49">
        <f t="shared" si="17"/>
        <v>0</v>
      </c>
      <c r="E59" s="49">
        <f t="shared" si="17"/>
        <v>0</v>
      </c>
      <c r="F59" s="49">
        <f t="shared" si="17"/>
        <v>0</v>
      </c>
      <c r="G59" s="49">
        <f t="shared" si="17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8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8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8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9">B45+B54+B59+B62+B63</f>
        <v>121765046.34999999</v>
      </c>
      <c r="C65" s="4">
        <f t="shared" si="19"/>
        <v>54671677.319999993</v>
      </c>
      <c r="D65" s="4">
        <f t="shared" si="19"/>
        <v>176436723.67000002</v>
      </c>
      <c r="E65" s="4">
        <f t="shared" si="19"/>
        <v>116712526</v>
      </c>
      <c r="F65" s="4">
        <f t="shared" si="19"/>
        <v>116712526</v>
      </c>
      <c r="G65" s="4">
        <f t="shared" si="19"/>
        <v>-5052520.3500000015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20">B68</f>
        <v>0</v>
      </c>
      <c r="C67" s="4">
        <f t="shared" si="20"/>
        <v>0</v>
      </c>
      <c r="D67" s="4">
        <f t="shared" si="20"/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21">B41+B65+B67</f>
        <v>365503763.34000003</v>
      </c>
      <c r="C70" s="4">
        <f t="shared" si="21"/>
        <v>70176677.319999993</v>
      </c>
      <c r="D70" s="4">
        <f t="shared" si="21"/>
        <v>435680440.66000003</v>
      </c>
      <c r="E70" s="4">
        <f t="shared" si="21"/>
        <v>358444646.74000001</v>
      </c>
      <c r="F70" s="4">
        <f t="shared" si="21"/>
        <v>356714196.38</v>
      </c>
      <c r="G70" s="4">
        <f t="shared" si="21"/>
        <v>-8789566.9600000046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22">B73+B74</f>
        <v>0</v>
      </c>
      <c r="C75" s="4">
        <f t="shared" si="22"/>
        <v>0</v>
      </c>
      <c r="D75" s="4">
        <f t="shared" si="22"/>
        <v>0</v>
      </c>
      <c r="E75" s="4">
        <f t="shared" si="22"/>
        <v>0</v>
      </c>
      <c r="F75" s="4">
        <f t="shared" si="22"/>
        <v>0</v>
      </c>
      <c r="G75" s="4">
        <f t="shared" si="22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16 B35:F45 B60:F75 G60:G76 G55:G58 G38:G45 B54:F58" unlockedFormula="1"/>
    <ignoredError sqref="B28:F28 B59:F59" formulaRange="1" unlockedFormula="1"/>
    <ignoredError sqref="G59 G54 G16 G28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27" zoomScale="85" zoomScaleNormal="85" workbookViewId="0">
      <selection activeCell="D103" sqref="D10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70" t="s">
        <v>301</v>
      </c>
      <c r="B1" s="163"/>
      <c r="C1" s="163"/>
      <c r="D1" s="163"/>
      <c r="E1" s="163"/>
      <c r="F1" s="163"/>
      <c r="G1" s="164"/>
    </row>
    <row r="2" spans="1:7" x14ac:dyDescent="0.25">
      <c r="A2" s="128" t="str">
        <f>'Formato 1'!A2</f>
        <v>Municipio de Apaseo el Grande, Guanajuato</v>
      </c>
      <c r="B2" s="128"/>
      <c r="C2" s="128"/>
      <c r="D2" s="128"/>
      <c r="E2" s="128"/>
      <c r="F2" s="128"/>
      <c r="G2" s="128"/>
    </row>
    <row r="3" spans="1:7" x14ac:dyDescent="0.25">
      <c r="A3" s="129" t="s">
        <v>302</v>
      </c>
      <c r="B3" s="129"/>
      <c r="C3" s="129"/>
      <c r="D3" s="129"/>
      <c r="E3" s="129"/>
      <c r="F3" s="129"/>
      <c r="G3" s="129"/>
    </row>
    <row r="4" spans="1:7" x14ac:dyDescent="0.25">
      <c r="A4" s="129" t="s">
        <v>303</v>
      </c>
      <c r="B4" s="129"/>
      <c r="C4" s="129"/>
      <c r="D4" s="129"/>
      <c r="E4" s="129"/>
      <c r="F4" s="129"/>
      <c r="G4" s="129"/>
    </row>
    <row r="5" spans="1:7" x14ac:dyDescent="0.25">
      <c r="A5" s="129" t="str">
        <f>'Formato 3'!A4</f>
        <v>Del 1 de Enero al 30 de Septiembre de 2023 (b)</v>
      </c>
      <c r="B5" s="129"/>
      <c r="C5" s="129"/>
      <c r="D5" s="129"/>
      <c r="E5" s="129"/>
      <c r="F5" s="129"/>
      <c r="G5" s="129"/>
    </row>
    <row r="6" spans="1:7" ht="41.45" customHeight="1" x14ac:dyDescent="0.25">
      <c r="A6" s="130" t="s">
        <v>2</v>
      </c>
      <c r="B6" s="130"/>
      <c r="C6" s="130"/>
      <c r="D6" s="130"/>
      <c r="E6" s="130"/>
      <c r="F6" s="130"/>
      <c r="G6" s="130"/>
    </row>
    <row r="7" spans="1:7" x14ac:dyDescent="0.25">
      <c r="A7" s="168" t="s">
        <v>6</v>
      </c>
      <c r="B7" s="168" t="s">
        <v>304</v>
      </c>
      <c r="C7" s="168"/>
      <c r="D7" s="168"/>
      <c r="E7" s="168"/>
      <c r="F7" s="168"/>
      <c r="G7" s="169" t="s">
        <v>305</v>
      </c>
    </row>
    <row r="8" spans="1:7" ht="30" x14ac:dyDescent="0.25">
      <c r="A8" s="168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68"/>
    </row>
    <row r="9" spans="1:7" x14ac:dyDescent="0.25">
      <c r="A9" s="28" t="s">
        <v>310</v>
      </c>
      <c r="B9" s="86">
        <f t="shared" ref="B9:G9" si="0">SUM(B10,B18,B28,B38,B48,B58,B62,B71,B75)</f>
        <v>243738716.99000001</v>
      </c>
      <c r="C9" s="86">
        <f t="shared" si="0"/>
        <v>96396916.299999997</v>
      </c>
      <c r="D9" s="86">
        <f t="shared" si="0"/>
        <v>340135633.29000002</v>
      </c>
      <c r="E9" s="86">
        <f t="shared" si="0"/>
        <v>156682773.19999999</v>
      </c>
      <c r="F9" s="86">
        <f t="shared" si="0"/>
        <v>152949240.42000002</v>
      </c>
      <c r="G9" s="86">
        <f t="shared" si="0"/>
        <v>183452860.09</v>
      </c>
    </row>
    <row r="10" spans="1:7" x14ac:dyDescent="0.25">
      <c r="A10" s="87" t="s">
        <v>311</v>
      </c>
      <c r="B10" s="86">
        <f t="shared" ref="B10:G10" si="1">SUM(B11:B17)</f>
        <v>116069973.00999999</v>
      </c>
      <c r="C10" s="86">
        <f t="shared" si="1"/>
        <v>11232603.66</v>
      </c>
      <c r="D10" s="86">
        <f t="shared" si="1"/>
        <v>127302576.67000002</v>
      </c>
      <c r="E10" s="86">
        <f t="shared" si="1"/>
        <v>73683875.280000001</v>
      </c>
      <c r="F10" s="86">
        <f t="shared" si="1"/>
        <v>72999455.520000011</v>
      </c>
      <c r="G10" s="86">
        <f t="shared" si="1"/>
        <v>53618701.389999993</v>
      </c>
    </row>
    <row r="11" spans="1:7" x14ac:dyDescent="0.25">
      <c r="A11" s="88" t="s">
        <v>312</v>
      </c>
      <c r="B11" s="157">
        <v>60490526.520000003</v>
      </c>
      <c r="C11" s="157">
        <v>5406715.2300000004</v>
      </c>
      <c r="D11" s="156">
        <f>B11+C11</f>
        <v>65897241.75</v>
      </c>
      <c r="E11" s="157">
        <v>41429133.289999999</v>
      </c>
      <c r="F11" s="157">
        <v>41435508.07</v>
      </c>
      <c r="G11" s="156">
        <f>D11-E11</f>
        <v>24468108.460000001</v>
      </c>
    </row>
    <row r="12" spans="1:7" x14ac:dyDescent="0.25">
      <c r="A12" s="88" t="s">
        <v>313</v>
      </c>
      <c r="B12" s="157">
        <v>10119607.140000001</v>
      </c>
      <c r="C12" s="157">
        <v>700000</v>
      </c>
      <c r="D12" s="156">
        <f t="shared" ref="D12:D17" si="2">B12+C12</f>
        <v>10819607.140000001</v>
      </c>
      <c r="E12" s="157">
        <v>9360502.9100000001</v>
      </c>
      <c r="F12" s="157">
        <v>8541827.2400000002</v>
      </c>
      <c r="G12" s="156">
        <f t="shared" ref="G12:G17" si="3">D12-E12</f>
        <v>1459104.2300000004</v>
      </c>
    </row>
    <row r="13" spans="1:7" x14ac:dyDescent="0.25">
      <c r="A13" s="88" t="s">
        <v>314</v>
      </c>
      <c r="B13" s="157">
        <v>10600647.43</v>
      </c>
      <c r="C13" s="157">
        <v>124231.47</v>
      </c>
      <c r="D13" s="156">
        <f t="shared" si="2"/>
        <v>10724878.9</v>
      </c>
      <c r="E13" s="157">
        <v>1215805.54</v>
      </c>
      <c r="F13" s="157">
        <v>1228907.3899999999</v>
      </c>
      <c r="G13" s="156">
        <f t="shared" si="3"/>
        <v>9509073.3599999994</v>
      </c>
    </row>
    <row r="14" spans="1:7" x14ac:dyDescent="0.25">
      <c r="A14" s="88" t="s">
        <v>315</v>
      </c>
      <c r="B14" s="157">
        <v>13377639.74</v>
      </c>
      <c r="C14" s="157">
        <v>4516943.3499999996</v>
      </c>
      <c r="D14" s="156">
        <f t="shared" si="2"/>
        <v>17894583.09</v>
      </c>
      <c r="E14" s="157">
        <v>8624324.4299999997</v>
      </c>
      <c r="F14" s="157">
        <v>8685117.1400000006</v>
      </c>
      <c r="G14" s="156">
        <f t="shared" si="3"/>
        <v>9270258.6600000001</v>
      </c>
    </row>
    <row r="15" spans="1:7" x14ac:dyDescent="0.25">
      <c r="A15" s="88" t="s">
        <v>316</v>
      </c>
      <c r="B15" s="157">
        <v>6010628.4400000004</v>
      </c>
      <c r="C15" s="157">
        <v>239958.92</v>
      </c>
      <c r="D15" s="156">
        <f t="shared" si="2"/>
        <v>6250587.3600000003</v>
      </c>
      <c r="E15" s="157">
        <v>2208652.11</v>
      </c>
      <c r="F15" s="157">
        <v>2262638.6800000002</v>
      </c>
      <c r="G15" s="156">
        <f t="shared" si="3"/>
        <v>4041935.2500000005</v>
      </c>
    </row>
    <row r="16" spans="1:7" x14ac:dyDescent="0.25">
      <c r="A16" s="88" t="s">
        <v>317</v>
      </c>
      <c r="B16" s="156">
        <v>0</v>
      </c>
      <c r="C16" s="156">
        <v>0</v>
      </c>
      <c r="D16" s="156">
        <f t="shared" si="2"/>
        <v>0</v>
      </c>
      <c r="E16" s="156">
        <v>0</v>
      </c>
      <c r="F16" s="156">
        <v>0</v>
      </c>
      <c r="G16" s="156">
        <f t="shared" si="3"/>
        <v>0</v>
      </c>
    </row>
    <row r="17" spans="1:7" x14ac:dyDescent="0.25">
      <c r="A17" s="88" t="s">
        <v>318</v>
      </c>
      <c r="B17" s="157">
        <v>15470923.74</v>
      </c>
      <c r="C17" s="157">
        <v>244754.69</v>
      </c>
      <c r="D17" s="156">
        <f t="shared" si="2"/>
        <v>15715678.43</v>
      </c>
      <c r="E17" s="157">
        <v>10845457</v>
      </c>
      <c r="F17" s="157">
        <v>10845457</v>
      </c>
      <c r="G17" s="156">
        <f t="shared" si="3"/>
        <v>4870221.43</v>
      </c>
    </row>
    <row r="18" spans="1:7" x14ac:dyDescent="0.25">
      <c r="A18" s="87" t="s">
        <v>319</v>
      </c>
      <c r="B18" s="86">
        <f t="shared" ref="B18:G18" si="4">SUM(B19:B27)</f>
        <v>20651778.770000003</v>
      </c>
      <c r="C18" s="86">
        <f t="shared" si="4"/>
        <v>19178431.640000001</v>
      </c>
      <c r="D18" s="86">
        <f t="shared" si="4"/>
        <v>39830210.410000004</v>
      </c>
      <c r="E18" s="86">
        <f t="shared" si="4"/>
        <v>18717523.57</v>
      </c>
      <c r="F18" s="86">
        <f t="shared" si="4"/>
        <v>18593226.43</v>
      </c>
      <c r="G18" s="86">
        <f t="shared" si="4"/>
        <v>21112686.84</v>
      </c>
    </row>
    <row r="19" spans="1:7" x14ac:dyDescent="0.25">
      <c r="A19" s="88" t="s">
        <v>320</v>
      </c>
      <c r="B19" s="157">
        <v>3445503.63</v>
      </c>
      <c r="C19" s="157">
        <v>2122473.4900000002</v>
      </c>
      <c r="D19" s="156">
        <f t="shared" ref="D19:D27" si="5">B19+C19</f>
        <v>5567977.1200000001</v>
      </c>
      <c r="E19" s="157">
        <v>2153263.31</v>
      </c>
      <c r="F19" s="157">
        <v>2112448.6</v>
      </c>
      <c r="G19" s="156">
        <f t="shared" ref="G19:G27" si="6">D19-E19</f>
        <v>3414713.81</v>
      </c>
    </row>
    <row r="20" spans="1:7" x14ac:dyDescent="0.25">
      <c r="A20" s="88" t="s">
        <v>321</v>
      </c>
      <c r="B20" s="157">
        <v>248803.54</v>
      </c>
      <c r="C20" s="157">
        <v>299030.38</v>
      </c>
      <c r="D20" s="156">
        <f t="shared" si="5"/>
        <v>547833.92000000004</v>
      </c>
      <c r="E20" s="157">
        <v>411566.22</v>
      </c>
      <c r="F20" s="157">
        <v>411566.22</v>
      </c>
      <c r="G20" s="156">
        <f t="shared" si="6"/>
        <v>136267.70000000007</v>
      </c>
    </row>
    <row r="21" spans="1:7" x14ac:dyDescent="0.25">
      <c r="A21" s="88" t="s">
        <v>322</v>
      </c>
      <c r="B21" s="157">
        <v>16372.13</v>
      </c>
      <c r="C21" s="157">
        <v>5000</v>
      </c>
      <c r="D21" s="156">
        <f t="shared" si="5"/>
        <v>21372.129999999997</v>
      </c>
      <c r="E21" s="157">
        <v>5317.64</v>
      </c>
      <c r="F21" s="157">
        <v>5317.64</v>
      </c>
      <c r="G21" s="156">
        <f t="shared" si="6"/>
        <v>16054.489999999998</v>
      </c>
    </row>
    <row r="22" spans="1:7" x14ac:dyDescent="0.25">
      <c r="A22" s="88" t="s">
        <v>323</v>
      </c>
      <c r="B22" s="157">
        <v>2126782.33</v>
      </c>
      <c r="C22" s="157">
        <v>7433822.5300000003</v>
      </c>
      <c r="D22" s="156">
        <f t="shared" si="5"/>
        <v>9560604.8599999994</v>
      </c>
      <c r="E22" s="157">
        <v>3595375.85</v>
      </c>
      <c r="F22" s="157">
        <v>3524932.85</v>
      </c>
      <c r="G22" s="156">
        <f t="shared" si="6"/>
        <v>5965229.0099999998</v>
      </c>
    </row>
    <row r="23" spans="1:7" x14ac:dyDescent="0.25">
      <c r="A23" s="88" t="s">
        <v>324</v>
      </c>
      <c r="B23" s="157">
        <v>23626.25</v>
      </c>
      <c r="C23" s="157">
        <v>1720731.36</v>
      </c>
      <c r="D23" s="156">
        <f t="shared" si="5"/>
        <v>1744357.61</v>
      </c>
      <c r="E23" s="157">
        <v>410035.28</v>
      </c>
      <c r="F23" s="157">
        <v>410035.28</v>
      </c>
      <c r="G23" s="156">
        <f t="shared" si="6"/>
        <v>1334322.33</v>
      </c>
    </row>
    <row r="24" spans="1:7" x14ac:dyDescent="0.25">
      <c r="A24" s="88" t="s">
        <v>325</v>
      </c>
      <c r="B24" s="157">
        <v>11385395.26</v>
      </c>
      <c r="C24" s="157">
        <v>1662225.9</v>
      </c>
      <c r="D24" s="156">
        <f t="shared" si="5"/>
        <v>13047621.16</v>
      </c>
      <c r="E24" s="157">
        <v>7277788.3799999999</v>
      </c>
      <c r="F24" s="157">
        <v>7277788.3799999999</v>
      </c>
      <c r="G24" s="156">
        <f t="shared" si="6"/>
        <v>5769832.7800000003</v>
      </c>
    </row>
    <row r="25" spans="1:7" x14ac:dyDescent="0.25">
      <c r="A25" s="88" t="s">
        <v>326</v>
      </c>
      <c r="B25" s="157">
        <v>1057526.1200000001</v>
      </c>
      <c r="C25" s="157">
        <v>1715663</v>
      </c>
      <c r="D25" s="156">
        <f t="shared" si="5"/>
        <v>2773189.12</v>
      </c>
      <c r="E25" s="157">
        <v>263525.76000000001</v>
      </c>
      <c r="F25" s="157">
        <v>250493.16</v>
      </c>
      <c r="G25" s="156">
        <f t="shared" si="6"/>
        <v>2509663.3600000003</v>
      </c>
    </row>
    <row r="26" spans="1:7" x14ac:dyDescent="0.25">
      <c r="A26" s="88" t="s">
        <v>327</v>
      </c>
      <c r="B26" s="156">
        <v>0</v>
      </c>
      <c r="C26" s="156">
        <v>0</v>
      </c>
      <c r="D26" s="156">
        <f t="shared" si="5"/>
        <v>0</v>
      </c>
      <c r="E26" s="156">
        <v>0</v>
      </c>
      <c r="F26" s="156">
        <v>0</v>
      </c>
      <c r="G26" s="156">
        <f t="shared" si="6"/>
        <v>0</v>
      </c>
    </row>
    <row r="27" spans="1:7" x14ac:dyDescent="0.25">
      <c r="A27" s="88" t="s">
        <v>328</v>
      </c>
      <c r="B27" s="157">
        <v>2347769.5099999998</v>
      </c>
      <c r="C27" s="157">
        <v>4219484.9800000004</v>
      </c>
      <c r="D27" s="156">
        <f t="shared" si="5"/>
        <v>6567254.4900000002</v>
      </c>
      <c r="E27" s="157">
        <v>4600651.13</v>
      </c>
      <c r="F27" s="157">
        <v>4600644.3</v>
      </c>
      <c r="G27" s="156">
        <f t="shared" si="6"/>
        <v>1966603.3600000003</v>
      </c>
    </row>
    <row r="28" spans="1:7" x14ac:dyDescent="0.25">
      <c r="A28" s="87" t="s">
        <v>329</v>
      </c>
      <c r="B28" s="86">
        <f t="shared" ref="B28:G28" si="7">SUM(B29:B37)</f>
        <v>24428187.960000001</v>
      </c>
      <c r="C28" s="86">
        <f t="shared" si="7"/>
        <v>19513261.66</v>
      </c>
      <c r="D28" s="86">
        <f t="shared" si="7"/>
        <v>43941449.619999997</v>
      </c>
      <c r="E28" s="86">
        <f t="shared" si="7"/>
        <v>25965644.350000001</v>
      </c>
      <c r="F28" s="86">
        <f t="shared" si="7"/>
        <v>25841671.380000003</v>
      </c>
      <c r="G28" s="86">
        <f t="shared" si="7"/>
        <v>17975805.27</v>
      </c>
    </row>
    <row r="29" spans="1:7" x14ac:dyDescent="0.25">
      <c r="A29" s="88" t="s">
        <v>330</v>
      </c>
      <c r="B29" s="157">
        <v>1742342.67</v>
      </c>
      <c r="C29" s="157">
        <v>317165.57</v>
      </c>
      <c r="D29" s="156">
        <f t="shared" ref="D29:D37" si="8">B29+C29</f>
        <v>2059508.24</v>
      </c>
      <c r="E29" s="157">
        <v>787520.37</v>
      </c>
      <c r="F29" s="157">
        <v>787079.57</v>
      </c>
      <c r="G29" s="156">
        <f t="shared" ref="G29:G37" si="9">D29-E29</f>
        <v>1271987.8700000001</v>
      </c>
    </row>
    <row r="30" spans="1:7" x14ac:dyDescent="0.25">
      <c r="A30" s="88" t="s">
        <v>331</v>
      </c>
      <c r="B30" s="157">
        <v>2508861.08</v>
      </c>
      <c r="C30" s="157">
        <v>1141511.1299999999</v>
      </c>
      <c r="D30" s="156">
        <f t="shared" si="8"/>
        <v>3650372.21</v>
      </c>
      <c r="E30" s="157">
        <v>983867.92</v>
      </c>
      <c r="F30" s="157">
        <v>914267.92</v>
      </c>
      <c r="G30" s="156">
        <f t="shared" si="9"/>
        <v>2666504.29</v>
      </c>
    </row>
    <row r="31" spans="1:7" x14ac:dyDescent="0.25">
      <c r="A31" s="88" t="s">
        <v>332</v>
      </c>
      <c r="B31" s="157">
        <v>963184.48</v>
      </c>
      <c r="C31" s="157">
        <v>6064600.3700000001</v>
      </c>
      <c r="D31" s="156">
        <f t="shared" si="8"/>
        <v>7027784.8499999996</v>
      </c>
      <c r="E31" s="157">
        <v>3699935.55</v>
      </c>
      <c r="F31" s="157">
        <v>3699935.55</v>
      </c>
      <c r="G31" s="156">
        <f t="shared" si="9"/>
        <v>3327849.3</v>
      </c>
    </row>
    <row r="32" spans="1:7" x14ac:dyDescent="0.25">
      <c r="A32" s="88" t="s">
        <v>333</v>
      </c>
      <c r="B32" s="157">
        <v>970517.48</v>
      </c>
      <c r="C32" s="157">
        <v>414324</v>
      </c>
      <c r="D32" s="156">
        <f t="shared" si="8"/>
        <v>1384841.48</v>
      </c>
      <c r="E32" s="157">
        <v>483947.88</v>
      </c>
      <c r="F32" s="157">
        <v>483947.88</v>
      </c>
      <c r="G32" s="156">
        <f t="shared" si="9"/>
        <v>900893.6</v>
      </c>
    </row>
    <row r="33" spans="1:7" ht="14.45" customHeight="1" x14ac:dyDescent="0.25">
      <c r="A33" s="88" t="s">
        <v>334</v>
      </c>
      <c r="B33" s="157">
        <v>1946887.76</v>
      </c>
      <c r="C33" s="157">
        <v>5151701.8499999996</v>
      </c>
      <c r="D33" s="156">
        <f t="shared" si="8"/>
        <v>7098589.6099999994</v>
      </c>
      <c r="E33" s="157">
        <v>3805294.17</v>
      </c>
      <c r="F33" s="157">
        <v>3805291</v>
      </c>
      <c r="G33" s="156">
        <f t="shared" si="9"/>
        <v>3293295.4399999995</v>
      </c>
    </row>
    <row r="34" spans="1:7" ht="14.45" customHeight="1" x14ac:dyDescent="0.25">
      <c r="A34" s="88" t="s">
        <v>335</v>
      </c>
      <c r="B34" s="157">
        <v>2341752.52</v>
      </c>
      <c r="C34" s="157">
        <v>199796.07</v>
      </c>
      <c r="D34" s="156">
        <f t="shared" si="8"/>
        <v>2541548.59</v>
      </c>
      <c r="E34" s="157">
        <v>1495409.63</v>
      </c>
      <c r="F34" s="157">
        <v>1491281.63</v>
      </c>
      <c r="G34" s="156">
        <f t="shared" si="9"/>
        <v>1046138.96</v>
      </c>
    </row>
    <row r="35" spans="1:7" ht="14.45" customHeight="1" x14ac:dyDescent="0.25">
      <c r="A35" s="88" t="s">
        <v>336</v>
      </c>
      <c r="B35" s="157">
        <v>238907.46</v>
      </c>
      <c r="C35" s="157">
        <v>220623.81</v>
      </c>
      <c r="D35" s="156">
        <f t="shared" si="8"/>
        <v>459531.27</v>
      </c>
      <c r="E35" s="157">
        <v>110995.98</v>
      </c>
      <c r="F35" s="157">
        <v>110690.98</v>
      </c>
      <c r="G35" s="156">
        <f t="shared" si="9"/>
        <v>348535.29000000004</v>
      </c>
    </row>
    <row r="36" spans="1:7" ht="14.45" customHeight="1" x14ac:dyDescent="0.25">
      <c r="A36" s="88" t="s">
        <v>337</v>
      </c>
      <c r="B36" s="157">
        <v>9639284.7899999991</v>
      </c>
      <c r="C36" s="157">
        <v>4761060</v>
      </c>
      <c r="D36" s="156">
        <f t="shared" si="8"/>
        <v>14400344.789999999</v>
      </c>
      <c r="E36" s="157">
        <v>12270328.02</v>
      </c>
      <c r="F36" s="157">
        <v>12220832.02</v>
      </c>
      <c r="G36" s="156">
        <f t="shared" si="9"/>
        <v>2130016.7699999996</v>
      </c>
    </row>
    <row r="37" spans="1:7" ht="14.45" customHeight="1" x14ac:dyDescent="0.25">
      <c r="A37" s="88" t="s">
        <v>338</v>
      </c>
      <c r="B37" s="157">
        <v>4076449.72</v>
      </c>
      <c r="C37" s="157">
        <v>1242478.8600000001</v>
      </c>
      <c r="D37" s="156">
        <f t="shared" si="8"/>
        <v>5318928.58</v>
      </c>
      <c r="E37" s="157">
        <v>2328344.83</v>
      </c>
      <c r="F37" s="157">
        <v>2328344.83</v>
      </c>
      <c r="G37" s="156">
        <f t="shared" si="9"/>
        <v>2990583.75</v>
      </c>
    </row>
    <row r="38" spans="1:7" x14ac:dyDescent="0.25">
      <c r="A38" s="87" t="s">
        <v>339</v>
      </c>
      <c r="B38" s="86">
        <f t="shared" ref="B38:G38" si="10">SUM(B39:B47)</f>
        <v>28192083.150000002</v>
      </c>
      <c r="C38" s="86">
        <f t="shared" si="10"/>
        <v>3912580.66</v>
      </c>
      <c r="D38" s="86">
        <f t="shared" si="10"/>
        <v>32104663.810000002</v>
      </c>
      <c r="E38" s="86">
        <f t="shared" si="10"/>
        <v>21947163.559999999</v>
      </c>
      <c r="F38" s="86">
        <f t="shared" si="10"/>
        <v>21559660.809999999</v>
      </c>
      <c r="G38" s="86">
        <f t="shared" si="10"/>
        <v>10157500.250000002</v>
      </c>
    </row>
    <row r="39" spans="1:7" x14ac:dyDescent="0.25">
      <c r="A39" s="88" t="s">
        <v>340</v>
      </c>
      <c r="B39" s="156">
        <v>0</v>
      </c>
      <c r="C39" s="156">
        <v>0</v>
      </c>
      <c r="D39" s="156">
        <f t="shared" ref="D39:D47" si="11">B39+C39</f>
        <v>0</v>
      </c>
      <c r="E39" s="156">
        <v>0</v>
      </c>
      <c r="F39" s="156">
        <v>0</v>
      </c>
      <c r="G39" s="156">
        <f t="shared" ref="G39:G47" si="12">D39-E39</f>
        <v>0</v>
      </c>
    </row>
    <row r="40" spans="1:7" x14ac:dyDescent="0.25">
      <c r="A40" s="88" t="s">
        <v>341</v>
      </c>
      <c r="B40" s="157">
        <v>0</v>
      </c>
      <c r="C40" s="157">
        <v>1113402.19</v>
      </c>
      <c r="D40" s="156">
        <f t="shared" si="11"/>
        <v>1113402.19</v>
      </c>
      <c r="E40" s="157">
        <v>619024</v>
      </c>
      <c r="F40" s="157">
        <v>619024</v>
      </c>
      <c r="G40" s="156">
        <f t="shared" si="12"/>
        <v>494378.18999999994</v>
      </c>
    </row>
    <row r="41" spans="1:7" x14ac:dyDescent="0.25">
      <c r="A41" s="88" t="s">
        <v>342</v>
      </c>
      <c r="B41" s="157">
        <v>22675728.190000001</v>
      </c>
      <c r="C41" s="157">
        <v>-387154.93</v>
      </c>
      <c r="D41" s="156">
        <f t="shared" si="11"/>
        <v>22288573.260000002</v>
      </c>
      <c r="E41" s="157">
        <v>18153544.309999999</v>
      </c>
      <c r="F41" s="157">
        <v>17827175.789999999</v>
      </c>
      <c r="G41" s="156">
        <f t="shared" si="12"/>
        <v>4135028.950000003</v>
      </c>
    </row>
    <row r="42" spans="1:7" x14ac:dyDescent="0.25">
      <c r="A42" s="88" t="s">
        <v>343</v>
      </c>
      <c r="B42" s="157">
        <v>5516354.96</v>
      </c>
      <c r="C42" s="157">
        <v>3186333.4</v>
      </c>
      <c r="D42" s="156">
        <f t="shared" si="11"/>
        <v>8702688.3599999994</v>
      </c>
      <c r="E42" s="157">
        <v>3174595.25</v>
      </c>
      <c r="F42" s="157">
        <v>3113461.02</v>
      </c>
      <c r="G42" s="156">
        <f t="shared" si="12"/>
        <v>5528093.1099999994</v>
      </c>
    </row>
    <row r="43" spans="1:7" x14ac:dyDescent="0.25">
      <c r="A43" s="88" t="s">
        <v>344</v>
      </c>
      <c r="B43" s="156">
        <v>0</v>
      </c>
      <c r="C43" s="156">
        <v>0</v>
      </c>
      <c r="D43" s="156">
        <f t="shared" si="11"/>
        <v>0</v>
      </c>
      <c r="E43" s="156">
        <v>0</v>
      </c>
      <c r="F43" s="156">
        <v>0</v>
      </c>
      <c r="G43" s="156">
        <f t="shared" si="12"/>
        <v>0</v>
      </c>
    </row>
    <row r="44" spans="1:7" x14ac:dyDescent="0.25">
      <c r="A44" s="88" t="s">
        <v>345</v>
      </c>
      <c r="B44" s="156">
        <v>0</v>
      </c>
      <c r="C44" s="156">
        <v>0</v>
      </c>
      <c r="D44" s="156">
        <f t="shared" si="11"/>
        <v>0</v>
      </c>
      <c r="E44" s="156">
        <v>0</v>
      </c>
      <c r="F44" s="156">
        <v>0</v>
      </c>
      <c r="G44" s="156">
        <f t="shared" si="12"/>
        <v>0</v>
      </c>
    </row>
    <row r="45" spans="1:7" x14ac:dyDescent="0.25">
      <c r="A45" s="88" t="s">
        <v>346</v>
      </c>
      <c r="B45" s="156">
        <v>0</v>
      </c>
      <c r="C45" s="156">
        <v>0</v>
      </c>
      <c r="D45" s="156">
        <f t="shared" si="11"/>
        <v>0</v>
      </c>
      <c r="E45" s="156">
        <v>0</v>
      </c>
      <c r="F45" s="156">
        <v>0</v>
      </c>
      <c r="G45" s="156">
        <f t="shared" si="12"/>
        <v>0</v>
      </c>
    </row>
    <row r="46" spans="1:7" x14ac:dyDescent="0.25">
      <c r="A46" s="88" t="s">
        <v>347</v>
      </c>
      <c r="B46" s="156">
        <v>0</v>
      </c>
      <c r="C46" s="156">
        <v>0</v>
      </c>
      <c r="D46" s="156">
        <f t="shared" si="11"/>
        <v>0</v>
      </c>
      <c r="E46" s="156">
        <v>0</v>
      </c>
      <c r="F46" s="156">
        <v>0</v>
      </c>
      <c r="G46" s="156">
        <f t="shared" si="12"/>
        <v>0</v>
      </c>
    </row>
    <row r="47" spans="1:7" x14ac:dyDescent="0.25">
      <c r="A47" s="88" t="s">
        <v>348</v>
      </c>
      <c r="B47" s="156">
        <v>0</v>
      </c>
      <c r="C47" s="156">
        <v>0</v>
      </c>
      <c r="D47" s="156">
        <f t="shared" si="11"/>
        <v>0</v>
      </c>
      <c r="E47" s="156">
        <v>0</v>
      </c>
      <c r="F47" s="156">
        <v>0</v>
      </c>
      <c r="G47" s="156">
        <f t="shared" si="12"/>
        <v>0</v>
      </c>
    </row>
    <row r="48" spans="1:7" x14ac:dyDescent="0.25">
      <c r="A48" s="87" t="s">
        <v>349</v>
      </c>
      <c r="B48" s="86">
        <f t="shared" ref="B48:G48" si="13">SUM(B49:B57)</f>
        <v>1610244.9300000002</v>
      </c>
      <c r="C48" s="86">
        <f t="shared" si="13"/>
        <v>3327095.23</v>
      </c>
      <c r="D48" s="86">
        <f t="shared" si="13"/>
        <v>4937340.1600000011</v>
      </c>
      <c r="E48" s="86">
        <f t="shared" si="13"/>
        <v>996243.03</v>
      </c>
      <c r="F48" s="86">
        <f t="shared" si="13"/>
        <v>993807.03</v>
      </c>
      <c r="G48" s="86">
        <f t="shared" si="13"/>
        <v>3941097.13</v>
      </c>
    </row>
    <row r="49" spans="1:7" x14ac:dyDescent="0.25">
      <c r="A49" s="88" t="s">
        <v>350</v>
      </c>
      <c r="B49" s="157">
        <v>908312.8</v>
      </c>
      <c r="C49" s="157">
        <v>2383427.33</v>
      </c>
      <c r="D49" s="156">
        <f t="shared" ref="D49:D57" si="14">B49+C49</f>
        <v>3291740.13</v>
      </c>
      <c r="E49" s="157">
        <v>774277.42</v>
      </c>
      <c r="F49" s="157">
        <v>771841.42</v>
      </c>
      <c r="G49" s="156">
        <f t="shared" ref="G49:G57" si="15">D49-E49</f>
        <v>2517462.71</v>
      </c>
    </row>
    <row r="50" spans="1:7" x14ac:dyDescent="0.25">
      <c r="A50" s="88" t="s">
        <v>351</v>
      </c>
      <c r="B50" s="157">
        <v>104890.77</v>
      </c>
      <c r="C50" s="157">
        <v>47190</v>
      </c>
      <c r="D50" s="156">
        <f t="shared" si="14"/>
        <v>152080.77000000002</v>
      </c>
      <c r="E50" s="157">
        <v>0</v>
      </c>
      <c r="F50" s="157">
        <v>0</v>
      </c>
      <c r="G50" s="156">
        <f t="shared" si="15"/>
        <v>152080.77000000002</v>
      </c>
    </row>
    <row r="51" spans="1:7" x14ac:dyDescent="0.25">
      <c r="A51" s="88" t="s">
        <v>352</v>
      </c>
      <c r="B51" s="157">
        <v>0</v>
      </c>
      <c r="C51" s="157">
        <v>284062</v>
      </c>
      <c r="D51" s="156">
        <f t="shared" si="14"/>
        <v>284062</v>
      </c>
      <c r="E51" s="157">
        <v>0</v>
      </c>
      <c r="F51" s="157">
        <v>0</v>
      </c>
      <c r="G51" s="156">
        <f t="shared" si="15"/>
        <v>284062</v>
      </c>
    </row>
    <row r="52" spans="1:7" x14ac:dyDescent="0.25">
      <c r="A52" s="88" t="s">
        <v>353</v>
      </c>
      <c r="B52" s="157">
        <v>0</v>
      </c>
      <c r="C52" s="157">
        <v>678160</v>
      </c>
      <c r="D52" s="156">
        <f t="shared" si="14"/>
        <v>678160</v>
      </c>
      <c r="E52" s="157">
        <v>88160</v>
      </c>
      <c r="F52" s="157">
        <v>88160</v>
      </c>
      <c r="G52" s="156">
        <f t="shared" si="15"/>
        <v>590000</v>
      </c>
    </row>
    <row r="53" spans="1:7" x14ac:dyDescent="0.25">
      <c r="A53" s="88" t="s">
        <v>354</v>
      </c>
      <c r="B53" s="156">
        <v>0</v>
      </c>
      <c r="C53" s="156">
        <v>0</v>
      </c>
      <c r="D53" s="156">
        <f t="shared" si="14"/>
        <v>0</v>
      </c>
      <c r="E53" s="156">
        <v>0</v>
      </c>
      <c r="F53" s="156">
        <v>0</v>
      </c>
      <c r="G53" s="156">
        <f t="shared" si="15"/>
        <v>0</v>
      </c>
    </row>
    <row r="54" spans="1:7" x14ac:dyDescent="0.25">
      <c r="A54" s="88" t="s">
        <v>355</v>
      </c>
      <c r="B54" s="157">
        <v>570976.93000000005</v>
      </c>
      <c r="C54" s="157">
        <v>-62744.1</v>
      </c>
      <c r="D54" s="156">
        <f t="shared" si="14"/>
        <v>508232.83000000007</v>
      </c>
      <c r="E54" s="157">
        <v>133805.60999999999</v>
      </c>
      <c r="F54" s="157">
        <v>133805.60999999999</v>
      </c>
      <c r="G54" s="156">
        <f t="shared" si="15"/>
        <v>374427.22000000009</v>
      </c>
    </row>
    <row r="55" spans="1:7" x14ac:dyDescent="0.25">
      <c r="A55" s="88" t="s">
        <v>356</v>
      </c>
      <c r="B55" s="157">
        <v>13621.61</v>
      </c>
      <c r="C55" s="157">
        <v>-2000</v>
      </c>
      <c r="D55" s="156">
        <f t="shared" si="14"/>
        <v>11621.61</v>
      </c>
      <c r="E55" s="157">
        <v>0</v>
      </c>
      <c r="F55" s="157">
        <v>0</v>
      </c>
      <c r="G55" s="156">
        <f t="shared" si="15"/>
        <v>11621.61</v>
      </c>
    </row>
    <row r="56" spans="1:7" x14ac:dyDescent="0.25">
      <c r="A56" s="88" t="s">
        <v>357</v>
      </c>
      <c r="B56" s="156">
        <v>0</v>
      </c>
      <c r="C56" s="156">
        <v>0</v>
      </c>
      <c r="D56" s="156">
        <f t="shared" si="14"/>
        <v>0</v>
      </c>
      <c r="E56" s="156">
        <v>0</v>
      </c>
      <c r="F56" s="156">
        <v>0</v>
      </c>
      <c r="G56" s="156">
        <f t="shared" si="15"/>
        <v>0</v>
      </c>
    </row>
    <row r="57" spans="1:7" x14ac:dyDescent="0.25">
      <c r="A57" s="88" t="s">
        <v>358</v>
      </c>
      <c r="B57" s="157">
        <v>12442.82</v>
      </c>
      <c r="C57" s="157">
        <v>-1000</v>
      </c>
      <c r="D57" s="156">
        <f t="shared" si="14"/>
        <v>11442.82</v>
      </c>
      <c r="E57" s="157">
        <v>0</v>
      </c>
      <c r="F57" s="157">
        <v>0</v>
      </c>
      <c r="G57" s="156">
        <f t="shared" si="15"/>
        <v>11442.82</v>
      </c>
    </row>
    <row r="58" spans="1:7" x14ac:dyDescent="0.25">
      <c r="A58" s="87" t="s">
        <v>359</v>
      </c>
      <c r="B58" s="86">
        <f t="shared" ref="B58:G58" si="16">SUM(B59:B61)</f>
        <v>20000</v>
      </c>
      <c r="C58" s="86">
        <f t="shared" si="16"/>
        <v>76735692.620000005</v>
      </c>
      <c r="D58" s="86">
        <f t="shared" si="16"/>
        <v>76755692.620000005</v>
      </c>
      <c r="E58" s="86">
        <f t="shared" si="16"/>
        <v>8070810.75</v>
      </c>
      <c r="F58" s="86">
        <f t="shared" si="16"/>
        <v>7320810.75</v>
      </c>
      <c r="G58" s="86">
        <f t="shared" si="16"/>
        <v>68684881.870000005</v>
      </c>
    </row>
    <row r="59" spans="1:7" x14ac:dyDescent="0.25">
      <c r="A59" s="88" t="s">
        <v>360</v>
      </c>
      <c r="B59" s="157">
        <v>0</v>
      </c>
      <c r="C59" s="157">
        <v>76202692.620000005</v>
      </c>
      <c r="D59" s="156">
        <f t="shared" ref="D59:D61" si="17">B59+C59</f>
        <v>76202692.620000005</v>
      </c>
      <c r="E59" s="157">
        <v>7742210.75</v>
      </c>
      <c r="F59" s="157">
        <v>6992210.75</v>
      </c>
      <c r="G59" s="156">
        <f t="shared" ref="G59:G61" si="18">D59-E59</f>
        <v>68460481.870000005</v>
      </c>
    </row>
    <row r="60" spans="1:7" x14ac:dyDescent="0.25">
      <c r="A60" s="88" t="s">
        <v>361</v>
      </c>
      <c r="B60" s="156">
        <v>0</v>
      </c>
      <c r="C60" s="156">
        <v>0</v>
      </c>
      <c r="D60" s="156">
        <f t="shared" si="17"/>
        <v>0</v>
      </c>
      <c r="E60" s="156">
        <v>0</v>
      </c>
      <c r="F60" s="156">
        <v>0</v>
      </c>
      <c r="G60" s="156">
        <f t="shared" si="18"/>
        <v>0</v>
      </c>
    </row>
    <row r="61" spans="1:7" x14ac:dyDescent="0.25">
      <c r="A61" s="88" t="s">
        <v>362</v>
      </c>
      <c r="B61" s="157">
        <v>20000</v>
      </c>
      <c r="C61" s="157">
        <v>533000</v>
      </c>
      <c r="D61" s="156">
        <f t="shared" si="17"/>
        <v>553000</v>
      </c>
      <c r="E61" s="157">
        <v>328600</v>
      </c>
      <c r="F61" s="157">
        <v>328600</v>
      </c>
      <c r="G61" s="156">
        <f t="shared" si="18"/>
        <v>224400</v>
      </c>
    </row>
    <row r="62" spans="1:7" x14ac:dyDescent="0.25">
      <c r="A62" s="87" t="s">
        <v>363</v>
      </c>
      <c r="B62" s="86">
        <f t="shared" ref="B62:G62" si="19">SUM(B63:B67,B69:B70)</f>
        <v>52534619.670000002</v>
      </c>
      <c r="C62" s="86">
        <f t="shared" si="19"/>
        <v>-49162749.170000002</v>
      </c>
      <c r="D62" s="86">
        <f t="shared" si="19"/>
        <v>3371870.5</v>
      </c>
      <c r="E62" s="86">
        <f t="shared" si="19"/>
        <v>0</v>
      </c>
      <c r="F62" s="86">
        <f t="shared" si="19"/>
        <v>0</v>
      </c>
      <c r="G62" s="86">
        <f t="shared" si="19"/>
        <v>3371870.5</v>
      </c>
    </row>
    <row r="63" spans="1:7" x14ac:dyDescent="0.25">
      <c r="A63" s="88" t="s">
        <v>364</v>
      </c>
      <c r="B63" s="156">
        <v>0</v>
      </c>
      <c r="C63" s="156">
        <v>0</v>
      </c>
      <c r="D63" s="156">
        <f t="shared" ref="D63:D70" si="20">B63+C63</f>
        <v>0</v>
      </c>
      <c r="E63" s="156">
        <v>0</v>
      </c>
      <c r="F63" s="156">
        <v>0</v>
      </c>
      <c r="G63" s="156">
        <f t="shared" ref="G63:G70" si="21">D63-E63</f>
        <v>0</v>
      </c>
    </row>
    <row r="64" spans="1:7" x14ac:dyDescent="0.25">
      <c r="A64" s="88" t="s">
        <v>365</v>
      </c>
      <c r="B64" s="156">
        <v>0</v>
      </c>
      <c r="C64" s="156">
        <v>0</v>
      </c>
      <c r="D64" s="156">
        <f t="shared" si="20"/>
        <v>0</v>
      </c>
      <c r="E64" s="156">
        <v>0</v>
      </c>
      <c r="F64" s="156">
        <v>0</v>
      </c>
      <c r="G64" s="156">
        <f t="shared" si="21"/>
        <v>0</v>
      </c>
    </row>
    <row r="65" spans="1:7" x14ac:dyDescent="0.25">
      <c r="A65" s="88" t="s">
        <v>366</v>
      </c>
      <c r="B65" s="156">
        <v>0</v>
      </c>
      <c r="C65" s="156">
        <v>0</v>
      </c>
      <c r="D65" s="156">
        <f t="shared" si="20"/>
        <v>0</v>
      </c>
      <c r="E65" s="156">
        <v>0</v>
      </c>
      <c r="F65" s="156">
        <v>0</v>
      </c>
      <c r="G65" s="156">
        <f t="shared" si="21"/>
        <v>0</v>
      </c>
    </row>
    <row r="66" spans="1:7" x14ac:dyDescent="0.25">
      <c r="A66" s="88" t="s">
        <v>367</v>
      </c>
      <c r="B66" s="156">
        <v>0</v>
      </c>
      <c r="C66" s="156">
        <v>0</v>
      </c>
      <c r="D66" s="156">
        <f t="shared" si="20"/>
        <v>0</v>
      </c>
      <c r="E66" s="156">
        <v>0</v>
      </c>
      <c r="F66" s="156">
        <v>0</v>
      </c>
      <c r="G66" s="156">
        <f t="shared" si="21"/>
        <v>0</v>
      </c>
    </row>
    <row r="67" spans="1:7" x14ac:dyDescent="0.25">
      <c r="A67" s="88" t="s">
        <v>368</v>
      </c>
      <c r="B67" s="156">
        <v>0</v>
      </c>
      <c r="C67" s="156">
        <v>0</v>
      </c>
      <c r="D67" s="156">
        <f t="shared" si="20"/>
        <v>0</v>
      </c>
      <c r="E67" s="156">
        <v>0</v>
      </c>
      <c r="F67" s="156">
        <v>0</v>
      </c>
      <c r="G67" s="156">
        <f t="shared" si="21"/>
        <v>0</v>
      </c>
    </row>
    <row r="68" spans="1:7" x14ac:dyDescent="0.25">
      <c r="A68" s="88" t="s">
        <v>369</v>
      </c>
      <c r="B68" s="156">
        <v>0</v>
      </c>
      <c r="C68" s="156">
        <v>0</v>
      </c>
      <c r="D68" s="156">
        <f t="shared" si="20"/>
        <v>0</v>
      </c>
      <c r="E68" s="156">
        <v>0</v>
      </c>
      <c r="F68" s="156">
        <v>0</v>
      </c>
      <c r="G68" s="156">
        <f t="shared" si="21"/>
        <v>0</v>
      </c>
    </row>
    <row r="69" spans="1:7" x14ac:dyDescent="0.25">
      <c r="A69" s="88" t="s">
        <v>370</v>
      </c>
      <c r="B69" s="156">
        <v>0</v>
      </c>
      <c r="C69" s="156">
        <v>0</v>
      </c>
      <c r="D69" s="156">
        <f t="shared" si="20"/>
        <v>0</v>
      </c>
      <c r="E69" s="156">
        <v>0</v>
      </c>
      <c r="F69" s="156">
        <v>0</v>
      </c>
      <c r="G69" s="156">
        <f t="shared" si="21"/>
        <v>0</v>
      </c>
    </row>
    <row r="70" spans="1:7" x14ac:dyDescent="0.25">
      <c r="A70" s="88" t="s">
        <v>371</v>
      </c>
      <c r="B70" s="157">
        <v>52534619.670000002</v>
      </c>
      <c r="C70" s="157">
        <v>-49162749.170000002</v>
      </c>
      <c r="D70" s="156">
        <f t="shared" si="20"/>
        <v>3371870.5</v>
      </c>
      <c r="E70" s="157">
        <v>0</v>
      </c>
      <c r="F70" s="157">
        <v>0</v>
      </c>
      <c r="G70" s="156">
        <f t="shared" si="21"/>
        <v>3371870.5</v>
      </c>
    </row>
    <row r="71" spans="1:7" x14ac:dyDescent="0.25">
      <c r="A71" s="87" t="s">
        <v>372</v>
      </c>
      <c r="B71" s="86">
        <f t="shared" ref="B71:G71" si="22">SUM(B72:B74)</f>
        <v>231829.5</v>
      </c>
      <c r="C71" s="86">
        <f t="shared" si="22"/>
        <v>11660000</v>
      </c>
      <c r="D71" s="86">
        <f t="shared" si="22"/>
        <v>11891829.5</v>
      </c>
      <c r="E71" s="86">
        <f t="shared" si="22"/>
        <v>7301512.6600000001</v>
      </c>
      <c r="F71" s="86">
        <f t="shared" si="22"/>
        <v>5640608.5</v>
      </c>
      <c r="G71" s="86">
        <f t="shared" si="22"/>
        <v>4590316.84</v>
      </c>
    </row>
    <row r="72" spans="1:7" x14ac:dyDescent="0.25">
      <c r="A72" s="88" t="s">
        <v>373</v>
      </c>
      <c r="B72" s="156">
        <v>0</v>
      </c>
      <c r="C72" s="156">
        <v>0</v>
      </c>
      <c r="D72" s="156">
        <f t="shared" ref="D72:D74" si="23">B72+C72</f>
        <v>0</v>
      </c>
      <c r="E72" s="156">
        <v>0</v>
      </c>
      <c r="F72" s="156">
        <v>0</v>
      </c>
      <c r="G72" s="156">
        <f t="shared" ref="G72:G74" si="24">D72-E72</f>
        <v>0</v>
      </c>
    </row>
    <row r="73" spans="1:7" x14ac:dyDescent="0.25">
      <c r="A73" s="88" t="s">
        <v>374</v>
      </c>
      <c r="B73" s="156">
        <v>0</v>
      </c>
      <c r="C73" s="156">
        <v>0</v>
      </c>
      <c r="D73" s="156">
        <f t="shared" si="23"/>
        <v>0</v>
      </c>
      <c r="E73" s="156">
        <v>0</v>
      </c>
      <c r="F73" s="156">
        <v>0</v>
      </c>
      <c r="G73" s="156">
        <f t="shared" si="24"/>
        <v>0</v>
      </c>
    </row>
    <row r="74" spans="1:7" x14ac:dyDescent="0.25">
      <c r="A74" s="88" t="s">
        <v>375</v>
      </c>
      <c r="B74" s="157">
        <v>231829.5</v>
      </c>
      <c r="C74" s="157">
        <v>11660000</v>
      </c>
      <c r="D74" s="156">
        <f t="shared" si="23"/>
        <v>11891829.5</v>
      </c>
      <c r="E74" s="157">
        <v>7301512.6600000001</v>
      </c>
      <c r="F74" s="157">
        <v>5640608.5</v>
      </c>
      <c r="G74" s="156">
        <f t="shared" si="24"/>
        <v>4590316.84</v>
      </c>
    </row>
    <row r="75" spans="1:7" x14ac:dyDescent="0.25">
      <c r="A75" s="87" t="s">
        <v>376</v>
      </c>
      <c r="B75" s="86">
        <f t="shared" ref="B75:G75" si="25">SUM(B76:B82)</f>
        <v>0</v>
      </c>
      <c r="C75" s="86">
        <f t="shared" si="25"/>
        <v>0</v>
      </c>
      <c r="D75" s="86">
        <f t="shared" si="25"/>
        <v>0</v>
      </c>
      <c r="E75" s="86">
        <f t="shared" si="25"/>
        <v>0</v>
      </c>
      <c r="F75" s="86">
        <f t="shared" si="25"/>
        <v>0</v>
      </c>
      <c r="G75" s="86">
        <f t="shared" si="25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26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26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26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26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26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26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27">SUM(B85,B93,B103,B113,B123,B133,B137,B146,B150)</f>
        <v>121765046.34999999</v>
      </c>
      <c r="C84" s="86">
        <f t="shared" si="27"/>
        <v>157789362.16999999</v>
      </c>
      <c r="D84" s="86">
        <f t="shared" si="27"/>
        <v>279554408.51999998</v>
      </c>
      <c r="E84" s="86">
        <f t="shared" si="27"/>
        <v>98990546.409999996</v>
      </c>
      <c r="F84" s="86">
        <f t="shared" si="27"/>
        <v>98204085.290000007</v>
      </c>
      <c r="G84" s="86">
        <f t="shared" si="27"/>
        <v>180563862.11000001</v>
      </c>
    </row>
    <row r="85" spans="1:7" x14ac:dyDescent="0.25">
      <c r="A85" s="87" t="s">
        <v>311</v>
      </c>
      <c r="B85" s="86">
        <f t="shared" ref="B85:G85" si="28">SUM(B86:B92)</f>
        <v>61073341.469999999</v>
      </c>
      <c r="C85" s="86">
        <f t="shared" si="28"/>
        <v>-630680.9</v>
      </c>
      <c r="D85" s="86">
        <f t="shared" si="28"/>
        <v>60442660.57</v>
      </c>
      <c r="E85" s="86">
        <f t="shared" si="28"/>
        <v>36726605.010000005</v>
      </c>
      <c r="F85" s="86">
        <f t="shared" si="28"/>
        <v>36798569.380000003</v>
      </c>
      <c r="G85" s="86">
        <f t="shared" si="28"/>
        <v>23716055.560000002</v>
      </c>
    </row>
    <row r="86" spans="1:7" x14ac:dyDescent="0.25">
      <c r="A86" s="88" t="s">
        <v>312</v>
      </c>
      <c r="B86" s="157">
        <v>36199966.340000004</v>
      </c>
      <c r="C86" s="157">
        <v>-3000000</v>
      </c>
      <c r="D86" s="156">
        <f t="shared" ref="D86:D92" si="29">B86+C86</f>
        <v>33199966.340000004</v>
      </c>
      <c r="E86" s="157">
        <v>21966575.75</v>
      </c>
      <c r="F86" s="157">
        <v>21973859.640000001</v>
      </c>
      <c r="G86" s="156">
        <f t="shared" ref="G86:G92" si="30">D86-E86</f>
        <v>11233390.590000004</v>
      </c>
    </row>
    <row r="87" spans="1:7" x14ac:dyDescent="0.25">
      <c r="A87" s="88" t="s">
        <v>313</v>
      </c>
      <c r="B87" s="157">
        <v>2500000</v>
      </c>
      <c r="C87" s="157">
        <v>156000</v>
      </c>
      <c r="D87" s="156">
        <f t="shared" si="29"/>
        <v>2656000</v>
      </c>
      <c r="E87" s="157">
        <v>1644063.89</v>
      </c>
      <c r="F87" s="157">
        <v>1644063.89</v>
      </c>
      <c r="G87" s="156">
        <f t="shared" si="30"/>
        <v>1011936.1100000001</v>
      </c>
    </row>
    <row r="88" spans="1:7" x14ac:dyDescent="0.25">
      <c r="A88" s="88" t="s">
        <v>314</v>
      </c>
      <c r="B88" s="157">
        <v>6067824.2699999996</v>
      </c>
      <c r="C88" s="157">
        <v>-100000</v>
      </c>
      <c r="D88" s="156">
        <f t="shared" si="29"/>
        <v>5967824.2699999996</v>
      </c>
      <c r="E88" s="157">
        <v>889942.29</v>
      </c>
      <c r="F88" s="157">
        <v>909255.57</v>
      </c>
      <c r="G88" s="156">
        <f t="shared" si="30"/>
        <v>5077881.9799999995</v>
      </c>
    </row>
    <row r="89" spans="1:7" x14ac:dyDescent="0.25">
      <c r="A89" s="88" t="s">
        <v>315</v>
      </c>
      <c r="B89" s="157">
        <v>7000000</v>
      </c>
      <c r="C89" s="157">
        <v>2500000</v>
      </c>
      <c r="D89" s="156">
        <f t="shared" si="29"/>
        <v>9500000</v>
      </c>
      <c r="E89" s="157">
        <v>5642575.2300000004</v>
      </c>
      <c r="F89" s="157">
        <v>5642575.2300000004</v>
      </c>
      <c r="G89" s="156">
        <f t="shared" si="30"/>
        <v>3857424.7699999996</v>
      </c>
    </row>
    <row r="90" spans="1:7" x14ac:dyDescent="0.25">
      <c r="A90" s="88" t="s">
        <v>316</v>
      </c>
      <c r="B90" s="157">
        <v>532563.81999999995</v>
      </c>
      <c r="C90" s="157">
        <v>700000</v>
      </c>
      <c r="D90" s="156">
        <f t="shared" si="29"/>
        <v>1232563.8199999998</v>
      </c>
      <c r="E90" s="157">
        <v>1127866.8500000001</v>
      </c>
      <c r="F90" s="157">
        <v>1173234.05</v>
      </c>
      <c r="G90" s="156">
        <f t="shared" si="30"/>
        <v>104696.96999999974</v>
      </c>
    </row>
    <row r="91" spans="1:7" x14ac:dyDescent="0.25">
      <c r="A91" s="88" t="s">
        <v>317</v>
      </c>
      <c r="B91" s="156">
        <v>0</v>
      </c>
      <c r="C91" s="156">
        <v>0</v>
      </c>
      <c r="D91" s="156">
        <f t="shared" si="29"/>
        <v>0</v>
      </c>
      <c r="E91" s="156">
        <v>0</v>
      </c>
      <c r="F91" s="156">
        <v>0</v>
      </c>
      <c r="G91" s="156">
        <f t="shared" si="30"/>
        <v>0</v>
      </c>
    </row>
    <row r="92" spans="1:7" x14ac:dyDescent="0.25">
      <c r="A92" s="88" t="s">
        <v>318</v>
      </c>
      <c r="B92" s="157">
        <v>8772987.0399999991</v>
      </c>
      <c r="C92" s="157">
        <v>-886680.9</v>
      </c>
      <c r="D92" s="156">
        <f t="shared" si="29"/>
        <v>7886306.1399999987</v>
      </c>
      <c r="E92" s="157">
        <v>5455581</v>
      </c>
      <c r="F92" s="157">
        <v>5455581</v>
      </c>
      <c r="G92" s="156">
        <f t="shared" si="30"/>
        <v>2430725.1399999987</v>
      </c>
    </row>
    <row r="93" spans="1:7" x14ac:dyDescent="0.25">
      <c r="A93" s="87" t="s">
        <v>319</v>
      </c>
      <c r="B93" s="86">
        <f t="shared" ref="B93:G93" si="31">SUM(B94:B102)</f>
        <v>6187831.9199999999</v>
      </c>
      <c r="C93" s="86">
        <f t="shared" si="31"/>
        <v>6332016</v>
      </c>
      <c r="D93" s="86">
        <f t="shared" si="31"/>
        <v>12519847.92</v>
      </c>
      <c r="E93" s="86">
        <f t="shared" si="31"/>
        <v>9763219.7999999989</v>
      </c>
      <c r="F93" s="86">
        <f t="shared" si="31"/>
        <v>9674801.1199999992</v>
      </c>
      <c r="G93" s="86">
        <f t="shared" si="31"/>
        <v>2756628.1200000006</v>
      </c>
    </row>
    <row r="94" spans="1:7" x14ac:dyDescent="0.25">
      <c r="A94" s="88" t="s">
        <v>320</v>
      </c>
      <c r="B94" s="157">
        <v>1814911.82</v>
      </c>
      <c r="C94" s="157">
        <v>-1139500</v>
      </c>
      <c r="D94" s="156">
        <f t="shared" ref="D94:D102" si="32">B94+C94</f>
        <v>675411.82000000007</v>
      </c>
      <c r="E94" s="157">
        <v>325321.49</v>
      </c>
      <c r="F94" s="157">
        <v>325321.49</v>
      </c>
      <c r="G94" s="156">
        <f t="shared" ref="G94:G102" si="33">D94-E94</f>
        <v>350090.33000000007</v>
      </c>
    </row>
    <row r="95" spans="1:7" x14ac:dyDescent="0.25">
      <c r="A95" s="88" t="s">
        <v>321</v>
      </c>
      <c r="B95" s="157">
        <v>41247.4</v>
      </c>
      <c r="C95" s="157">
        <v>1210000</v>
      </c>
      <c r="D95" s="156">
        <f t="shared" si="32"/>
        <v>1251247.3999999999</v>
      </c>
      <c r="E95" s="157">
        <v>685977.04</v>
      </c>
      <c r="F95" s="157">
        <v>685977.04</v>
      </c>
      <c r="G95" s="156">
        <f t="shared" si="33"/>
        <v>565270.35999999987</v>
      </c>
    </row>
    <row r="96" spans="1:7" x14ac:dyDescent="0.25">
      <c r="A96" s="88" t="s">
        <v>322</v>
      </c>
      <c r="B96" s="157">
        <v>0</v>
      </c>
      <c r="C96" s="157">
        <v>2500</v>
      </c>
      <c r="D96" s="156">
        <f t="shared" si="32"/>
        <v>2500</v>
      </c>
      <c r="E96" s="157">
        <v>0</v>
      </c>
      <c r="F96" s="157">
        <v>0</v>
      </c>
      <c r="G96" s="156">
        <f t="shared" si="33"/>
        <v>2500</v>
      </c>
    </row>
    <row r="97" spans="1:7" x14ac:dyDescent="0.25">
      <c r="A97" s="88" t="s">
        <v>323</v>
      </c>
      <c r="B97" s="157">
        <v>624001.82999999996</v>
      </c>
      <c r="C97" s="157">
        <v>70566.399999999994</v>
      </c>
      <c r="D97" s="156">
        <f t="shared" si="32"/>
        <v>694568.23</v>
      </c>
      <c r="E97" s="157">
        <v>184836.98</v>
      </c>
      <c r="F97" s="157">
        <v>183792.98</v>
      </c>
      <c r="G97" s="156">
        <f t="shared" si="33"/>
        <v>509731.25</v>
      </c>
    </row>
    <row r="98" spans="1:7" x14ac:dyDescent="0.25">
      <c r="A98" s="90" t="s">
        <v>324</v>
      </c>
      <c r="B98" s="157">
        <v>151643.57</v>
      </c>
      <c r="C98" s="157">
        <v>209000</v>
      </c>
      <c r="D98" s="156">
        <f t="shared" si="32"/>
        <v>360643.57</v>
      </c>
      <c r="E98" s="157">
        <v>185694.39</v>
      </c>
      <c r="F98" s="157">
        <v>101130.39</v>
      </c>
      <c r="G98" s="156">
        <f t="shared" si="33"/>
        <v>174949.18</v>
      </c>
    </row>
    <row r="99" spans="1:7" x14ac:dyDescent="0.25">
      <c r="A99" s="88" t="s">
        <v>325</v>
      </c>
      <c r="B99" s="157">
        <v>1783367.5</v>
      </c>
      <c r="C99" s="157">
        <v>3511025.9</v>
      </c>
      <c r="D99" s="156">
        <f t="shared" si="32"/>
        <v>5294393.4000000004</v>
      </c>
      <c r="E99" s="157">
        <v>5162204.3</v>
      </c>
      <c r="F99" s="157">
        <v>5162204.3</v>
      </c>
      <c r="G99" s="156">
        <f t="shared" si="33"/>
        <v>132189.10000000056</v>
      </c>
    </row>
    <row r="100" spans="1:7" x14ac:dyDescent="0.25">
      <c r="A100" s="88" t="s">
        <v>326</v>
      </c>
      <c r="B100" s="157">
        <v>261538.23</v>
      </c>
      <c r="C100" s="157">
        <v>1035598.2</v>
      </c>
      <c r="D100" s="156">
        <f t="shared" si="32"/>
        <v>1297136.43</v>
      </c>
      <c r="E100" s="157">
        <v>972894.83</v>
      </c>
      <c r="F100" s="157">
        <v>972894.83</v>
      </c>
      <c r="G100" s="156">
        <f t="shared" si="33"/>
        <v>324241.59999999998</v>
      </c>
    </row>
    <row r="101" spans="1:7" x14ac:dyDescent="0.25">
      <c r="A101" s="88" t="s">
        <v>327</v>
      </c>
      <c r="B101" s="157">
        <v>2079</v>
      </c>
      <c r="C101" s="157">
        <v>0</v>
      </c>
      <c r="D101" s="156">
        <f t="shared" si="32"/>
        <v>2079</v>
      </c>
      <c r="E101" s="157">
        <v>0</v>
      </c>
      <c r="F101" s="157">
        <v>0</v>
      </c>
      <c r="G101" s="156">
        <f t="shared" si="33"/>
        <v>2079</v>
      </c>
    </row>
    <row r="102" spans="1:7" x14ac:dyDescent="0.25">
      <c r="A102" s="88" t="s">
        <v>328</v>
      </c>
      <c r="B102" s="157">
        <v>1509042.57</v>
      </c>
      <c r="C102" s="157">
        <v>1432825.5</v>
      </c>
      <c r="D102" s="156">
        <f t="shared" si="32"/>
        <v>2941868.0700000003</v>
      </c>
      <c r="E102" s="157">
        <v>2246290.77</v>
      </c>
      <c r="F102" s="157">
        <v>2243480.09</v>
      </c>
      <c r="G102" s="156">
        <f t="shared" si="33"/>
        <v>695577.30000000028</v>
      </c>
    </row>
    <row r="103" spans="1:7" x14ac:dyDescent="0.25">
      <c r="A103" s="87" t="s">
        <v>329</v>
      </c>
      <c r="B103" s="86">
        <f t="shared" ref="B103:G103" si="34">SUM(B104:B112)</f>
        <v>9644877.5499999989</v>
      </c>
      <c r="C103" s="86">
        <f t="shared" si="34"/>
        <v>1921018.56</v>
      </c>
      <c r="D103" s="86">
        <f t="shared" si="34"/>
        <v>11565896.109999999</v>
      </c>
      <c r="E103" s="86">
        <f t="shared" si="34"/>
        <v>7485142.0399999991</v>
      </c>
      <c r="F103" s="86">
        <f t="shared" si="34"/>
        <v>6715135.2300000004</v>
      </c>
      <c r="G103" s="86">
        <f t="shared" si="34"/>
        <v>4080754.0699999994</v>
      </c>
    </row>
    <row r="104" spans="1:7" x14ac:dyDescent="0.25">
      <c r="A104" s="88" t="s">
        <v>330</v>
      </c>
      <c r="B104" s="157">
        <v>393979.77</v>
      </c>
      <c r="C104" s="157">
        <v>0</v>
      </c>
      <c r="D104" s="156">
        <f t="shared" ref="D104:D112" si="35">B104+C104</f>
        <v>393979.77</v>
      </c>
      <c r="E104" s="157">
        <v>304651.42</v>
      </c>
      <c r="F104" s="157">
        <v>304651.42</v>
      </c>
      <c r="G104" s="156">
        <f t="shared" ref="G104:G112" si="36">D104-E104</f>
        <v>89328.350000000035</v>
      </c>
    </row>
    <row r="105" spans="1:7" x14ac:dyDescent="0.25">
      <c r="A105" s="88" t="s">
        <v>331</v>
      </c>
      <c r="B105" s="157">
        <v>201559.25</v>
      </c>
      <c r="C105" s="157">
        <v>2876240</v>
      </c>
      <c r="D105" s="156">
        <f t="shared" si="35"/>
        <v>3077799.25</v>
      </c>
      <c r="E105" s="157">
        <v>2578265.94</v>
      </c>
      <c r="F105" s="157">
        <v>1849265.94</v>
      </c>
      <c r="G105" s="156">
        <f t="shared" si="36"/>
        <v>499533.31000000006</v>
      </c>
    </row>
    <row r="106" spans="1:7" x14ac:dyDescent="0.25">
      <c r="A106" s="88" t="s">
        <v>332</v>
      </c>
      <c r="B106" s="157">
        <v>182586.15</v>
      </c>
      <c r="C106" s="157">
        <v>110000</v>
      </c>
      <c r="D106" s="156">
        <f t="shared" si="35"/>
        <v>292586.15000000002</v>
      </c>
      <c r="E106" s="157">
        <v>91800</v>
      </c>
      <c r="F106" s="157">
        <v>91800</v>
      </c>
      <c r="G106" s="156">
        <f t="shared" si="36"/>
        <v>200786.15000000002</v>
      </c>
    </row>
    <row r="107" spans="1:7" x14ac:dyDescent="0.25">
      <c r="A107" s="88" t="s">
        <v>333</v>
      </c>
      <c r="B107" s="157">
        <v>787073.33</v>
      </c>
      <c r="C107" s="157">
        <v>90900</v>
      </c>
      <c r="D107" s="156">
        <f t="shared" si="35"/>
        <v>877973.33</v>
      </c>
      <c r="E107" s="157">
        <v>269715.03999999998</v>
      </c>
      <c r="F107" s="157">
        <v>228708.23</v>
      </c>
      <c r="G107" s="156">
        <f t="shared" si="36"/>
        <v>608258.29</v>
      </c>
    </row>
    <row r="108" spans="1:7" x14ac:dyDescent="0.25">
      <c r="A108" s="88" t="s">
        <v>334</v>
      </c>
      <c r="B108" s="157">
        <v>4946081.01</v>
      </c>
      <c r="C108" s="157">
        <v>-2808780.44</v>
      </c>
      <c r="D108" s="156">
        <f t="shared" si="35"/>
        <v>2137300.5699999998</v>
      </c>
      <c r="E108" s="157">
        <v>1508580.31</v>
      </c>
      <c r="F108" s="157">
        <v>1508580.31</v>
      </c>
      <c r="G108" s="156">
        <f t="shared" si="36"/>
        <v>628720.25999999978</v>
      </c>
    </row>
    <row r="109" spans="1:7" x14ac:dyDescent="0.25">
      <c r="A109" s="88" t="s">
        <v>335</v>
      </c>
      <c r="B109" s="157">
        <v>54694.33</v>
      </c>
      <c r="C109" s="157">
        <v>-35014.5</v>
      </c>
      <c r="D109" s="156">
        <f t="shared" si="35"/>
        <v>19679.830000000002</v>
      </c>
      <c r="E109" s="157">
        <v>0</v>
      </c>
      <c r="F109" s="157">
        <v>0</v>
      </c>
      <c r="G109" s="156">
        <f t="shared" si="36"/>
        <v>19679.830000000002</v>
      </c>
    </row>
    <row r="110" spans="1:7" x14ac:dyDescent="0.25">
      <c r="A110" s="88" t="s">
        <v>336</v>
      </c>
      <c r="B110" s="157">
        <v>0</v>
      </c>
      <c r="C110" s="157">
        <v>53014.5</v>
      </c>
      <c r="D110" s="156">
        <f t="shared" si="35"/>
        <v>53014.5</v>
      </c>
      <c r="E110" s="157">
        <v>14098.27</v>
      </c>
      <c r="F110" s="157">
        <v>14098.27</v>
      </c>
      <c r="G110" s="156">
        <f t="shared" si="36"/>
        <v>38916.229999999996</v>
      </c>
    </row>
    <row r="111" spans="1:7" x14ac:dyDescent="0.25">
      <c r="A111" s="88" t="s">
        <v>337</v>
      </c>
      <c r="B111" s="157">
        <v>21883.35</v>
      </c>
      <c r="C111" s="157">
        <v>10000</v>
      </c>
      <c r="D111" s="156">
        <f t="shared" si="35"/>
        <v>31883.35</v>
      </c>
      <c r="E111" s="157">
        <v>3405.87</v>
      </c>
      <c r="F111" s="157">
        <v>3405.87</v>
      </c>
      <c r="G111" s="156">
        <f t="shared" si="36"/>
        <v>28477.48</v>
      </c>
    </row>
    <row r="112" spans="1:7" x14ac:dyDescent="0.25">
      <c r="A112" s="88" t="s">
        <v>338</v>
      </c>
      <c r="B112" s="157">
        <v>3057020.36</v>
      </c>
      <c r="C112" s="157">
        <v>1624659</v>
      </c>
      <c r="D112" s="156">
        <f t="shared" si="35"/>
        <v>4681679.3599999994</v>
      </c>
      <c r="E112" s="157">
        <v>2714625.19</v>
      </c>
      <c r="F112" s="157">
        <v>2714625.19</v>
      </c>
      <c r="G112" s="156">
        <f t="shared" si="36"/>
        <v>1967054.1699999995</v>
      </c>
    </row>
    <row r="113" spans="1:7" x14ac:dyDescent="0.25">
      <c r="A113" s="87" t="s">
        <v>339</v>
      </c>
      <c r="B113" s="86">
        <f t="shared" ref="B113:G113" si="37">SUM(B114:B122)</f>
        <v>11984488.51</v>
      </c>
      <c r="C113" s="86">
        <f t="shared" si="37"/>
        <v>20809280.809999999</v>
      </c>
      <c r="D113" s="86">
        <f t="shared" si="37"/>
        <v>32793769.32</v>
      </c>
      <c r="E113" s="86">
        <f t="shared" si="37"/>
        <v>7486074.7599999998</v>
      </c>
      <c r="F113" s="86">
        <f t="shared" si="37"/>
        <v>7486074.7599999998</v>
      </c>
      <c r="G113" s="86">
        <f t="shared" si="37"/>
        <v>25307694.560000002</v>
      </c>
    </row>
    <row r="114" spans="1:7" x14ac:dyDescent="0.25">
      <c r="A114" s="88" t="s">
        <v>340</v>
      </c>
      <c r="B114" s="156">
        <v>0</v>
      </c>
      <c r="C114" s="156">
        <v>0</v>
      </c>
      <c r="D114" s="156">
        <f t="shared" ref="D114:D122" si="38">B114+C114</f>
        <v>0</v>
      </c>
      <c r="E114" s="156">
        <v>0</v>
      </c>
      <c r="F114" s="156">
        <v>0</v>
      </c>
      <c r="G114" s="156">
        <f t="shared" ref="G114:G122" si="39">D114-E114</f>
        <v>0</v>
      </c>
    </row>
    <row r="115" spans="1:7" x14ac:dyDescent="0.25">
      <c r="A115" s="88" t="s">
        <v>341</v>
      </c>
      <c r="B115" s="156">
        <v>0</v>
      </c>
      <c r="C115" s="156">
        <v>0</v>
      </c>
      <c r="D115" s="156">
        <f t="shared" si="38"/>
        <v>0</v>
      </c>
      <c r="E115" s="156">
        <v>0</v>
      </c>
      <c r="F115" s="156">
        <v>0</v>
      </c>
      <c r="G115" s="156">
        <f t="shared" si="39"/>
        <v>0</v>
      </c>
    </row>
    <row r="116" spans="1:7" x14ac:dyDescent="0.25">
      <c r="A116" s="88" t="s">
        <v>342</v>
      </c>
      <c r="B116" s="156">
        <v>0</v>
      </c>
      <c r="C116" s="156">
        <v>0</v>
      </c>
      <c r="D116" s="156">
        <f t="shared" si="38"/>
        <v>0</v>
      </c>
      <c r="E116" s="156">
        <v>0</v>
      </c>
      <c r="F116" s="156">
        <v>0</v>
      </c>
      <c r="G116" s="156">
        <f t="shared" si="39"/>
        <v>0</v>
      </c>
    </row>
    <row r="117" spans="1:7" x14ac:dyDescent="0.25">
      <c r="A117" s="88" t="s">
        <v>343</v>
      </c>
      <c r="B117" s="157">
        <v>11984488.51</v>
      </c>
      <c r="C117" s="157">
        <v>20809280.809999999</v>
      </c>
      <c r="D117" s="156">
        <f t="shared" si="38"/>
        <v>32793769.32</v>
      </c>
      <c r="E117" s="157">
        <v>7486074.7599999998</v>
      </c>
      <c r="F117" s="157">
        <v>7486074.7599999998</v>
      </c>
      <c r="G117" s="156">
        <f t="shared" si="39"/>
        <v>25307694.560000002</v>
      </c>
    </row>
    <row r="118" spans="1:7" x14ac:dyDescent="0.25">
      <c r="A118" s="88" t="s">
        <v>344</v>
      </c>
      <c r="B118" s="156">
        <v>0</v>
      </c>
      <c r="C118" s="156">
        <v>0</v>
      </c>
      <c r="D118" s="156">
        <f t="shared" si="38"/>
        <v>0</v>
      </c>
      <c r="E118" s="156">
        <v>0</v>
      </c>
      <c r="F118" s="156">
        <v>0</v>
      </c>
      <c r="G118" s="156">
        <f t="shared" si="39"/>
        <v>0</v>
      </c>
    </row>
    <row r="119" spans="1:7" x14ac:dyDescent="0.25">
      <c r="A119" s="88" t="s">
        <v>345</v>
      </c>
      <c r="B119" s="156">
        <v>0</v>
      </c>
      <c r="C119" s="156">
        <v>0</v>
      </c>
      <c r="D119" s="156">
        <f t="shared" si="38"/>
        <v>0</v>
      </c>
      <c r="E119" s="156">
        <v>0</v>
      </c>
      <c r="F119" s="156">
        <v>0</v>
      </c>
      <c r="G119" s="156">
        <f t="shared" si="39"/>
        <v>0</v>
      </c>
    </row>
    <row r="120" spans="1:7" x14ac:dyDescent="0.25">
      <c r="A120" s="88" t="s">
        <v>346</v>
      </c>
      <c r="B120" s="156">
        <v>0</v>
      </c>
      <c r="C120" s="156">
        <v>0</v>
      </c>
      <c r="D120" s="156">
        <f t="shared" si="38"/>
        <v>0</v>
      </c>
      <c r="E120" s="156">
        <v>0</v>
      </c>
      <c r="F120" s="156">
        <v>0</v>
      </c>
      <c r="G120" s="156">
        <f t="shared" si="39"/>
        <v>0</v>
      </c>
    </row>
    <row r="121" spans="1:7" x14ac:dyDescent="0.25">
      <c r="A121" s="88" t="s">
        <v>347</v>
      </c>
      <c r="B121" s="156">
        <v>0</v>
      </c>
      <c r="C121" s="156">
        <v>0</v>
      </c>
      <c r="D121" s="156">
        <f t="shared" si="38"/>
        <v>0</v>
      </c>
      <c r="E121" s="156">
        <v>0</v>
      </c>
      <c r="F121" s="156">
        <v>0</v>
      </c>
      <c r="G121" s="156">
        <f t="shared" si="39"/>
        <v>0</v>
      </c>
    </row>
    <row r="122" spans="1:7" x14ac:dyDescent="0.25">
      <c r="A122" s="88" t="s">
        <v>348</v>
      </c>
      <c r="B122" s="156">
        <v>0</v>
      </c>
      <c r="C122" s="156">
        <v>0</v>
      </c>
      <c r="D122" s="156">
        <f t="shared" si="38"/>
        <v>0</v>
      </c>
      <c r="E122" s="156">
        <v>0</v>
      </c>
      <c r="F122" s="156">
        <v>0</v>
      </c>
      <c r="G122" s="156">
        <f t="shared" si="39"/>
        <v>0</v>
      </c>
    </row>
    <row r="123" spans="1:7" x14ac:dyDescent="0.25">
      <c r="A123" s="87" t="s">
        <v>349</v>
      </c>
      <c r="B123" s="86">
        <f t="shared" ref="B123:G123" si="40">SUM(B124:B132)</f>
        <v>272591.5</v>
      </c>
      <c r="C123" s="86">
        <f t="shared" si="40"/>
        <v>3611749.4</v>
      </c>
      <c r="D123" s="86">
        <f t="shared" si="40"/>
        <v>3884340.9</v>
      </c>
      <c r="E123" s="86">
        <f t="shared" si="40"/>
        <v>253821.5</v>
      </c>
      <c r="F123" s="86">
        <f t="shared" si="40"/>
        <v>253821.5</v>
      </c>
      <c r="G123" s="86">
        <f t="shared" si="40"/>
        <v>3630519.4</v>
      </c>
    </row>
    <row r="124" spans="1:7" x14ac:dyDescent="0.25">
      <c r="A124" s="88" t="s">
        <v>350</v>
      </c>
      <c r="B124" s="157">
        <v>128171.5</v>
      </c>
      <c r="C124" s="157">
        <v>239510.8</v>
      </c>
      <c r="D124" s="156">
        <f t="shared" ref="D124:D132" si="41">B124+C124</f>
        <v>367682.3</v>
      </c>
      <c r="E124" s="157">
        <v>34800</v>
      </c>
      <c r="F124" s="157">
        <v>34800</v>
      </c>
      <c r="G124" s="156">
        <f t="shared" ref="G124:G132" si="42">D124-E124</f>
        <v>332882.3</v>
      </c>
    </row>
    <row r="125" spans="1:7" x14ac:dyDescent="0.25">
      <c r="A125" s="88" t="s">
        <v>351</v>
      </c>
      <c r="B125" s="157">
        <v>0</v>
      </c>
      <c r="C125" s="157">
        <v>81583.600000000006</v>
      </c>
      <c r="D125" s="156">
        <f t="shared" si="41"/>
        <v>81583.600000000006</v>
      </c>
      <c r="E125" s="157">
        <v>0</v>
      </c>
      <c r="F125" s="157">
        <v>0</v>
      </c>
      <c r="G125" s="156">
        <f t="shared" si="42"/>
        <v>81583.600000000006</v>
      </c>
    </row>
    <row r="126" spans="1:7" x14ac:dyDescent="0.25">
      <c r="A126" s="88" t="s">
        <v>352</v>
      </c>
      <c r="B126" s="156">
        <v>0</v>
      </c>
      <c r="C126" s="156">
        <v>0</v>
      </c>
      <c r="D126" s="156">
        <f t="shared" si="41"/>
        <v>0</v>
      </c>
      <c r="E126" s="156">
        <v>0</v>
      </c>
      <c r="F126" s="156">
        <v>0</v>
      </c>
      <c r="G126" s="156">
        <f t="shared" si="42"/>
        <v>0</v>
      </c>
    </row>
    <row r="127" spans="1:7" x14ac:dyDescent="0.25">
      <c r="A127" s="88" t="s">
        <v>353</v>
      </c>
      <c r="B127" s="157">
        <v>0</v>
      </c>
      <c r="C127" s="157">
        <v>3000000</v>
      </c>
      <c r="D127" s="156">
        <f t="shared" si="41"/>
        <v>3000000</v>
      </c>
      <c r="E127" s="157">
        <v>0</v>
      </c>
      <c r="F127" s="157">
        <v>0</v>
      </c>
      <c r="G127" s="156">
        <f t="shared" si="42"/>
        <v>3000000</v>
      </c>
    </row>
    <row r="128" spans="1:7" x14ac:dyDescent="0.25">
      <c r="A128" s="88" t="s">
        <v>354</v>
      </c>
      <c r="B128" s="156">
        <v>0</v>
      </c>
      <c r="C128" s="156">
        <v>0</v>
      </c>
      <c r="D128" s="156">
        <f t="shared" si="41"/>
        <v>0</v>
      </c>
      <c r="E128" s="156">
        <v>0</v>
      </c>
      <c r="F128" s="156">
        <v>0</v>
      </c>
      <c r="G128" s="156">
        <f t="shared" si="42"/>
        <v>0</v>
      </c>
    </row>
    <row r="129" spans="1:7" x14ac:dyDescent="0.25">
      <c r="A129" s="88" t="s">
        <v>355</v>
      </c>
      <c r="B129" s="157">
        <v>144420</v>
      </c>
      <c r="C129" s="157">
        <v>290655</v>
      </c>
      <c r="D129" s="156">
        <f t="shared" si="41"/>
        <v>435075</v>
      </c>
      <c r="E129" s="157">
        <v>219021.5</v>
      </c>
      <c r="F129" s="157">
        <v>219021.5</v>
      </c>
      <c r="G129" s="156">
        <f t="shared" si="42"/>
        <v>216053.5</v>
      </c>
    </row>
    <row r="130" spans="1:7" x14ac:dyDescent="0.25">
      <c r="A130" s="88" t="s">
        <v>356</v>
      </c>
      <c r="B130" s="156">
        <v>0</v>
      </c>
      <c r="C130" s="156">
        <v>0</v>
      </c>
      <c r="D130" s="156">
        <f t="shared" si="41"/>
        <v>0</v>
      </c>
      <c r="E130" s="156">
        <v>0</v>
      </c>
      <c r="F130" s="156">
        <v>0</v>
      </c>
      <c r="G130" s="156">
        <f t="shared" si="42"/>
        <v>0</v>
      </c>
    </row>
    <row r="131" spans="1:7" x14ac:dyDescent="0.25">
      <c r="A131" s="88" t="s">
        <v>357</v>
      </c>
      <c r="B131" s="156">
        <v>0</v>
      </c>
      <c r="C131" s="156">
        <v>0</v>
      </c>
      <c r="D131" s="156">
        <f t="shared" si="41"/>
        <v>0</v>
      </c>
      <c r="E131" s="156">
        <v>0</v>
      </c>
      <c r="F131" s="156">
        <v>0</v>
      </c>
      <c r="G131" s="156">
        <f t="shared" si="42"/>
        <v>0</v>
      </c>
    </row>
    <row r="132" spans="1:7" x14ac:dyDescent="0.25">
      <c r="A132" s="88" t="s">
        <v>358</v>
      </c>
      <c r="B132" s="156">
        <v>0</v>
      </c>
      <c r="C132" s="156">
        <v>0</v>
      </c>
      <c r="D132" s="156">
        <f t="shared" si="41"/>
        <v>0</v>
      </c>
      <c r="E132" s="156">
        <v>0</v>
      </c>
      <c r="F132" s="156">
        <v>0</v>
      </c>
      <c r="G132" s="156">
        <f t="shared" si="42"/>
        <v>0</v>
      </c>
    </row>
    <row r="133" spans="1:7" x14ac:dyDescent="0.25">
      <c r="A133" s="87" t="s">
        <v>359</v>
      </c>
      <c r="B133" s="86">
        <f t="shared" ref="B133:G133" si="43">SUM(B134:B136)</f>
        <v>20418082.899999999</v>
      </c>
      <c r="C133" s="86">
        <f t="shared" si="43"/>
        <v>122520978.3</v>
      </c>
      <c r="D133" s="86">
        <f t="shared" si="43"/>
        <v>142939061.19999999</v>
      </c>
      <c r="E133" s="86">
        <f t="shared" si="43"/>
        <v>24992964.16</v>
      </c>
      <c r="F133" s="86">
        <f t="shared" si="43"/>
        <v>24992964.16</v>
      </c>
      <c r="G133" s="86">
        <f t="shared" si="43"/>
        <v>117946097.03999999</v>
      </c>
    </row>
    <row r="134" spans="1:7" x14ac:dyDescent="0.25">
      <c r="A134" s="88" t="s">
        <v>360</v>
      </c>
      <c r="B134" s="157">
        <v>20418082.899999999</v>
      </c>
      <c r="C134" s="157">
        <v>122520978.3</v>
      </c>
      <c r="D134" s="156">
        <f t="shared" ref="D134:D136" si="44">B134+C134</f>
        <v>142939061.19999999</v>
      </c>
      <c r="E134" s="157">
        <v>24992964.16</v>
      </c>
      <c r="F134" s="157">
        <v>24992964.16</v>
      </c>
      <c r="G134" s="156">
        <f t="shared" ref="G134:G136" si="45">D134-E134</f>
        <v>117946097.03999999</v>
      </c>
    </row>
    <row r="135" spans="1:7" x14ac:dyDescent="0.25">
      <c r="A135" s="88" t="s">
        <v>361</v>
      </c>
      <c r="B135" s="156">
        <v>0</v>
      </c>
      <c r="C135" s="156">
        <v>0</v>
      </c>
      <c r="D135" s="156">
        <f t="shared" si="44"/>
        <v>0</v>
      </c>
      <c r="E135" s="156">
        <v>0</v>
      </c>
      <c r="F135" s="156">
        <v>0</v>
      </c>
      <c r="G135" s="156">
        <f t="shared" si="45"/>
        <v>0</v>
      </c>
    </row>
    <row r="136" spans="1:7" x14ac:dyDescent="0.25">
      <c r="A136" s="88" t="s">
        <v>362</v>
      </c>
      <c r="B136" s="156">
        <v>0</v>
      </c>
      <c r="C136" s="156">
        <v>0</v>
      </c>
      <c r="D136" s="156">
        <f t="shared" si="44"/>
        <v>0</v>
      </c>
      <c r="E136" s="156">
        <v>0</v>
      </c>
      <c r="F136" s="156">
        <v>0</v>
      </c>
      <c r="G136" s="156">
        <f t="shared" si="45"/>
        <v>0</v>
      </c>
    </row>
    <row r="137" spans="1:7" x14ac:dyDescent="0.25">
      <c r="A137" s="87" t="s">
        <v>363</v>
      </c>
      <c r="B137" s="86">
        <f t="shared" ref="B137:G137" si="46">SUM(B138:B142,B144:B145)</f>
        <v>183832.5</v>
      </c>
      <c r="C137" s="86">
        <f t="shared" si="46"/>
        <v>0</v>
      </c>
      <c r="D137" s="86">
        <f t="shared" si="46"/>
        <v>183832.5</v>
      </c>
      <c r="E137" s="86">
        <f t="shared" si="46"/>
        <v>0</v>
      </c>
      <c r="F137" s="86">
        <f t="shared" si="46"/>
        <v>0</v>
      </c>
      <c r="G137" s="86">
        <f t="shared" si="46"/>
        <v>183832.5</v>
      </c>
    </row>
    <row r="138" spans="1:7" x14ac:dyDescent="0.25">
      <c r="A138" s="88" t="s">
        <v>364</v>
      </c>
      <c r="B138" s="156">
        <v>0</v>
      </c>
      <c r="C138" s="156">
        <v>0</v>
      </c>
      <c r="D138" s="156">
        <f t="shared" ref="D138:D145" si="47">B138+C138</f>
        <v>0</v>
      </c>
      <c r="E138" s="156">
        <v>0</v>
      </c>
      <c r="F138" s="156">
        <v>0</v>
      </c>
      <c r="G138" s="156">
        <f t="shared" ref="G138:G145" si="48">D138-E138</f>
        <v>0</v>
      </c>
    </row>
    <row r="139" spans="1:7" x14ac:dyDescent="0.25">
      <c r="A139" s="88" t="s">
        <v>365</v>
      </c>
      <c r="B139" s="156">
        <v>0</v>
      </c>
      <c r="C139" s="156">
        <v>0</v>
      </c>
      <c r="D139" s="156">
        <f t="shared" si="47"/>
        <v>0</v>
      </c>
      <c r="E139" s="156">
        <v>0</v>
      </c>
      <c r="F139" s="156">
        <v>0</v>
      </c>
      <c r="G139" s="156">
        <f t="shared" si="48"/>
        <v>0</v>
      </c>
    </row>
    <row r="140" spans="1:7" x14ac:dyDescent="0.25">
      <c r="A140" s="88" t="s">
        <v>366</v>
      </c>
      <c r="B140" s="156">
        <v>0</v>
      </c>
      <c r="C140" s="156">
        <v>0</v>
      </c>
      <c r="D140" s="156">
        <f t="shared" si="47"/>
        <v>0</v>
      </c>
      <c r="E140" s="156">
        <v>0</v>
      </c>
      <c r="F140" s="156">
        <v>0</v>
      </c>
      <c r="G140" s="156">
        <f t="shared" si="48"/>
        <v>0</v>
      </c>
    </row>
    <row r="141" spans="1:7" x14ac:dyDescent="0.25">
      <c r="A141" s="88" t="s">
        <v>367</v>
      </c>
      <c r="B141" s="156">
        <v>0</v>
      </c>
      <c r="C141" s="156">
        <v>0</v>
      </c>
      <c r="D141" s="156">
        <f t="shared" si="47"/>
        <v>0</v>
      </c>
      <c r="E141" s="156">
        <v>0</v>
      </c>
      <c r="F141" s="156">
        <v>0</v>
      </c>
      <c r="G141" s="156">
        <f t="shared" si="48"/>
        <v>0</v>
      </c>
    </row>
    <row r="142" spans="1:7" x14ac:dyDescent="0.25">
      <c r="A142" s="88" t="s">
        <v>368</v>
      </c>
      <c r="B142" s="156">
        <v>0</v>
      </c>
      <c r="C142" s="156">
        <v>0</v>
      </c>
      <c r="D142" s="156">
        <f t="shared" si="47"/>
        <v>0</v>
      </c>
      <c r="E142" s="156">
        <v>0</v>
      </c>
      <c r="F142" s="156">
        <v>0</v>
      </c>
      <c r="G142" s="156">
        <f t="shared" si="48"/>
        <v>0</v>
      </c>
    </row>
    <row r="143" spans="1:7" x14ac:dyDescent="0.25">
      <c r="A143" s="88" t="s">
        <v>369</v>
      </c>
      <c r="B143" s="156">
        <v>0</v>
      </c>
      <c r="C143" s="156">
        <v>0</v>
      </c>
      <c r="D143" s="156">
        <f t="shared" si="47"/>
        <v>0</v>
      </c>
      <c r="E143" s="156">
        <v>0</v>
      </c>
      <c r="F143" s="156">
        <v>0</v>
      </c>
      <c r="G143" s="156">
        <f t="shared" si="48"/>
        <v>0</v>
      </c>
    </row>
    <row r="144" spans="1:7" x14ac:dyDescent="0.25">
      <c r="A144" s="88" t="s">
        <v>370</v>
      </c>
      <c r="B144" s="156">
        <v>0</v>
      </c>
      <c r="C144" s="156">
        <v>0</v>
      </c>
      <c r="D144" s="156">
        <f t="shared" si="47"/>
        <v>0</v>
      </c>
      <c r="E144" s="156">
        <v>0</v>
      </c>
      <c r="F144" s="156">
        <v>0</v>
      </c>
      <c r="G144" s="156">
        <f t="shared" si="48"/>
        <v>0</v>
      </c>
    </row>
    <row r="145" spans="1:7" x14ac:dyDescent="0.25">
      <c r="A145" s="88" t="s">
        <v>371</v>
      </c>
      <c r="B145" s="157">
        <v>183832.5</v>
      </c>
      <c r="C145" s="157">
        <v>0</v>
      </c>
      <c r="D145" s="156">
        <f t="shared" si="47"/>
        <v>183832.5</v>
      </c>
      <c r="E145" s="157">
        <v>0</v>
      </c>
      <c r="F145" s="157">
        <v>0</v>
      </c>
      <c r="G145" s="156">
        <f t="shared" si="48"/>
        <v>183832.5</v>
      </c>
    </row>
    <row r="146" spans="1:7" x14ac:dyDescent="0.25">
      <c r="A146" s="87" t="s">
        <v>372</v>
      </c>
      <c r="B146" s="86">
        <f t="shared" ref="B146:G146" si="49">SUM(B147:B149)</f>
        <v>12000000</v>
      </c>
      <c r="C146" s="86">
        <f t="shared" si="49"/>
        <v>3225000</v>
      </c>
      <c r="D146" s="86">
        <f t="shared" si="49"/>
        <v>15225000</v>
      </c>
      <c r="E146" s="86">
        <f t="shared" si="49"/>
        <v>12282719.140000001</v>
      </c>
      <c r="F146" s="86">
        <f t="shared" si="49"/>
        <v>12282719.140000001</v>
      </c>
      <c r="G146" s="86">
        <f t="shared" si="49"/>
        <v>2942280.8599999994</v>
      </c>
    </row>
    <row r="147" spans="1:7" x14ac:dyDescent="0.25">
      <c r="A147" s="88" t="s">
        <v>373</v>
      </c>
      <c r="B147" s="156">
        <v>0</v>
      </c>
      <c r="C147" s="156">
        <v>0</v>
      </c>
      <c r="D147" s="156">
        <f t="shared" ref="D147:D149" si="50">B147+C147</f>
        <v>0</v>
      </c>
      <c r="E147" s="156">
        <v>0</v>
      </c>
      <c r="F147" s="156">
        <v>0</v>
      </c>
      <c r="G147" s="156">
        <f t="shared" ref="G147:G149" si="51">D147-E147</f>
        <v>0</v>
      </c>
    </row>
    <row r="148" spans="1:7" x14ac:dyDescent="0.25">
      <c r="A148" s="88" t="s">
        <v>374</v>
      </c>
      <c r="B148" s="156">
        <v>0</v>
      </c>
      <c r="C148" s="156">
        <v>0</v>
      </c>
      <c r="D148" s="156">
        <f t="shared" si="50"/>
        <v>0</v>
      </c>
      <c r="E148" s="156">
        <v>0</v>
      </c>
      <c r="F148" s="156">
        <v>0</v>
      </c>
      <c r="G148" s="156">
        <f t="shared" si="51"/>
        <v>0</v>
      </c>
    </row>
    <row r="149" spans="1:7" x14ac:dyDescent="0.25">
      <c r="A149" s="88" t="s">
        <v>375</v>
      </c>
      <c r="B149" s="157">
        <v>12000000</v>
      </c>
      <c r="C149" s="157">
        <v>3225000</v>
      </c>
      <c r="D149" s="156">
        <f t="shared" si="50"/>
        <v>15225000</v>
      </c>
      <c r="E149" s="157">
        <v>12282719.140000001</v>
      </c>
      <c r="F149" s="157">
        <v>12282719.140000001</v>
      </c>
      <c r="G149" s="156">
        <f t="shared" si="51"/>
        <v>2942280.8599999994</v>
      </c>
    </row>
    <row r="150" spans="1:7" x14ac:dyDescent="0.25">
      <c r="A150" s="87" t="s">
        <v>376</v>
      </c>
      <c r="B150" s="86">
        <f t="shared" ref="B150:G150" si="52">SUM(B151:B157)</f>
        <v>0</v>
      </c>
      <c r="C150" s="86">
        <f t="shared" si="52"/>
        <v>0</v>
      </c>
      <c r="D150" s="86">
        <f t="shared" si="52"/>
        <v>0</v>
      </c>
      <c r="E150" s="86">
        <f t="shared" si="52"/>
        <v>0</v>
      </c>
      <c r="F150" s="86">
        <f t="shared" si="52"/>
        <v>0</v>
      </c>
      <c r="G150" s="86">
        <f t="shared" si="52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53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53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53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53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53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53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54">B9+B84</f>
        <v>365503763.34000003</v>
      </c>
      <c r="C159" s="93">
        <f t="shared" si="54"/>
        <v>254186278.46999997</v>
      </c>
      <c r="D159" s="93">
        <f t="shared" si="54"/>
        <v>619690041.80999994</v>
      </c>
      <c r="E159" s="93">
        <f t="shared" si="54"/>
        <v>255673319.60999998</v>
      </c>
      <c r="F159" s="93">
        <f t="shared" si="54"/>
        <v>251153325.71000004</v>
      </c>
      <c r="G159" s="93">
        <f t="shared" si="54"/>
        <v>364016722.20000005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8:F58 B62:F62 B71:F71 B103:C103 B93:C93 E93:F93 B75:F85 B113:F113 B123:F123 B133:F133 B137:F137 B146:F146 B150:F159 E103:F103" unlockedFormula="1"/>
    <ignoredError sqref="G18 G28 G38 G48 G58 G62 G71 G75:G85 G93 G103 G113 G123 G133 G137 G146 G150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8"/>
  <sheetViews>
    <sheetView showGridLines="0" topLeftCell="B34" zoomScale="78" zoomScaleNormal="70" workbookViewId="0">
      <selection activeCell="B52" sqref="B52:G65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0" t="s">
        <v>386</v>
      </c>
      <c r="B1" s="171"/>
      <c r="C1" s="171"/>
      <c r="D1" s="171"/>
      <c r="E1" s="171"/>
      <c r="F1" s="171"/>
      <c r="G1" s="172"/>
    </row>
    <row r="2" spans="1:7" ht="15" customHeight="1" x14ac:dyDescent="0.25">
      <c r="A2" s="113" t="str">
        <f>'Formato 1'!A2</f>
        <v>Municipio de Apaseo el Grande, Guanajuato</v>
      </c>
      <c r="B2" s="114"/>
      <c r="C2" s="114"/>
      <c r="D2" s="114"/>
      <c r="E2" s="114"/>
      <c r="F2" s="114"/>
      <c r="G2" s="115"/>
    </row>
    <row r="3" spans="1:7" ht="15" customHeight="1" x14ac:dyDescent="0.25">
      <c r="A3" s="116" t="s">
        <v>302</v>
      </c>
      <c r="B3" s="117"/>
      <c r="C3" s="117"/>
      <c r="D3" s="117"/>
      <c r="E3" s="117"/>
      <c r="F3" s="117"/>
      <c r="G3" s="118"/>
    </row>
    <row r="4" spans="1:7" ht="15" customHeight="1" x14ac:dyDescent="0.25">
      <c r="A4" s="116" t="s">
        <v>387</v>
      </c>
      <c r="B4" s="117"/>
      <c r="C4" s="117"/>
      <c r="D4" s="117"/>
      <c r="E4" s="117"/>
      <c r="F4" s="117"/>
      <c r="G4" s="118"/>
    </row>
    <row r="5" spans="1:7" ht="15" customHeight="1" x14ac:dyDescent="0.25">
      <c r="A5" s="116" t="str">
        <f>'Formato 3'!A4</f>
        <v>Del 1 de Enero al 30 de Septiembre de 2023 (b)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2</v>
      </c>
      <c r="B6" s="120"/>
      <c r="C6" s="120"/>
      <c r="D6" s="120"/>
      <c r="E6" s="120"/>
      <c r="F6" s="120"/>
      <c r="G6" s="121"/>
    </row>
    <row r="7" spans="1:7" ht="15" customHeight="1" x14ac:dyDescent="0.25">
      <c r="A7" s="165" t="s">
        <v>6</v>
      </c>
      <c r="B7" s="167" t="s">
        <v>304</v>
      </c>
      <c r="C7" s="167"/>
      <c r="D7" s="167"/>
      <c r="E7" s="167"/>
      <c r="F7" s="167"/>
      <c r="G7" s="169" t="s">
        <v>305</v>
      </c>
    </row>
    <row r="8" spans="1:7" ht="30" x14ac:dyDescent="0.25">
      <c r="A8" s="166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68"/>
    </row>
    <row r="9" spans="1:7" ht="15.75" customHeight="1" x14ac:dyDescent="0.25">
      <c r="A9" s="27" t="s">
        <v>388</v>
      </c>
      <c r="B9" s="31">
        <f>SUM(B10:B49)</f>
        <v>243738716.98999998</v>
      </c>
      <c r="C9" s="31">
        <f t="shared" ref="C9:F9" si="0">SUM(C10:C49)</f>
        <v>96396916.299999997</v>
      </c>
      <c r="D9" s="31">
        <f t="shared" si="0"/>
        <v>340135633.29000002</v>
      </c>
      <c r="E9" s="31">
        <f t="shared" si="0"/>
        <v>156682773.20000002</v>
      </c>
      <c r="F9" s="31">
        <f t="shared" si="0"/>
        <v>152949240.42000002</v>
      </c>
      <c r="G9" s="31">
        <f>SUM(G10:G49)</f>
        <v>183452860.08999997</v>
      </c>
    </row>
    <row r="10" spans="1:7" x14ac:dyDescent="0.25">
      <c r="A10" s="153" t="s">
        <v>561</v>
      </c>
      <c r="B10" s="154">
        <v>1034066.56</v>
      </c>
      <c r="C10" s="154">
        <v>7987.65</v>
      </c>
      <c r="D10" s="155">
        <f>B10+C10</f>
        <v>1042054.2100000001</v>
      </c>
      <c r="E10" s="154">
        <v>647468.92000000004</v>
      </c>
      <c r="F10" s="154">
        <v>647468.92000000004</v>
      </c>
      <c r="G10" s="155">
        <f>D10-E10</f>
        <v>394585.29000000004</v>
      </c>
    </row>
    <row r="11" spans="1:7" x14ac:dyDescent="0.25">
      <c r="A11" s="153" t="s">
        <v>562</v>
      </c>
      <c r="B11" s="154">
        <v>1034066.58</v>
      </c>
      <c r="C11" s="154">
        <v>6327.5</v>
      </c>
      <c r="D11" s="155">
        <f t="shared" ref="D11:D49" si="1">B11+C11</f>
        <v>1040394.08</v>
      </c>
      <c r="E11" s="154">
        <v>600180.79</v>
      </c>
      <c r="F11" s="154">
        <v>600180.79</v>
      </c>
      <c r="G11" s="155">
        <f t="shared" ref="G11:G49" si="2">D11-E11</f>
        <v>440213.28999999992</v>
      </c>
    </row>
    <row r="12" spans="1:7" x14ac:dyDescent="0.25">
      <c r="A12" s="153" t="s">
        <v>563</v>
      </c>
      <c r="B12" s="154">
        <v>1034066.59</v>
      </c>
      <c r="C12" s="154">
        <v>8077.01</v>
      </c>
      <c r="D12" s="155">
        <f t="shared" si="1"/>
        <v>1042143.6</v>
      </c>
      <c r="E12" s="154">
        <v>689138.53</v>
      </c>
      <c r="F12" s="154">
        <v>689138.53</v>
      </c>
      <c r="G12" s="155">
        <f t="shared" si="2"/>
        <v>353005.06999999995</v>
      </c>
    </row>
    <row r="13" spans="1:7" x14ac:dyDescent="0.25">
      <c r="A13" s="153" t="s">
        <v>564</v>
      </c>
      <c r="B13" s="154">
        <v>1034066.59</v>
      </c>
      <c r="C13" s="154">
        <v>85590.92</v>
      </c>
      <c r="D13" s="155">
        <f t="shared" si="1"/>
        <v>1119657.51</v>
      </c>
      <c r="E13" s="154">
        <v>707651.73</v>
      </c>
      <c r="F13" s="154">
        <v>707651.73</v>
      </c>
      <c r="G13" s="155">
        <f t="shared" si="2"/>
        <v>412005.78</v>
      </c>
    </row>
    <row r="14" spans="1:7" x14ac:dyDescent="0.25">
      <c r="A14" s="153" t="s">
        <v>565</v>
      </c>
      <c r="B14" s="154">
        <v>1034066.59</v>
      </c>
      <c r="C14" s="154">
        <v>64813.599999999999</v>
      </c>
      <c r="D14" s="155">
        <f t="shared" si="1"/>
        <v>1098880.19</v>
      </c>
      <c r="E14" s="154">
        <v>768387.6</v>
      </c>
      <c r="F14" s="154">
        <v>768387.6</v>
      </c>
      <c r="G14" s="155">
        <f t="shared" si="2"/>
        <v>330492.58999999997</v>
      </c>
    </row>
    <row r="15" spans="1:7" x14ac:dyDescent="0.25">
      <c r="A15" s="153" t="s">
        <v>566</v>
      </c>
      <c r="B15" s="154">
        <v>1034066.59</v>
      </c>
      <c r="C15" s="154">
        <v>9527.16</v>
      </c>
      <c r="D15" s="155">
        <f t="shared" si="1"/>
        <v>1043593.75</v>
      </c>
      <c r="E15" s="154">
        <v>577764.14</v>
      </c>
      <c r="F15" s="154">
        <v>577764.14</v>
      </c>
      <c r="G15" s="155">
        <f t="shared" si="2"/>
        <v>465829.61</v>
      </c>
    </row>
    <row r="16" spans="1:7" x14ac:dyDescent="0.25">
      <c r="A16" s="153" t="s">
        <v>567</v>
      </c>
      <c r="B16" s="154">
        <v>1034066.59</v>
      </c>
      <c r="C16" s="154">
        <v>45015</v>
      </c>
      <c r="D16" s="155">
        <f t="shared" si="1"/>
        <v>1079081.5899999999</v>
      </c>
      <c r="E16" s="154">
        <v>756392.87</v>
      </c>
      <c r="F16" s="154">
        <v>756392.87</v>
      </c>
      <c r="G16" s="155">
        <f t="shared" si="2"/>
        <v>322688.71999999986</v>
      </c>
    </row>
    <row r="17" spans="1:7" x14ac:dyDescent="0.25">
      <c r="A17" s="153" t="s">
        <v>568</v>
      </c>
      <c r="B17" s="154">
        <v>1034066.59</v>
      </c>
      <c r="C17" s="154">
        <v>6176</v>
      </c>
      <c r="D17" s="155">
        <f t="shared" si="1"/>
        <v>1040242.59</v>
      </c>
      <c r="E17" s="154">
        <v>525210.48</v>
      </c>
      <c r="F17" s="154">
        <v>525210.48</v>
      </c>
      <c r="G17" s="155">
        <f t="shared" si="2"/>
        <v>515032.11</v>
      </c>
    </row>
    <row r="18" spans="1:7" x14ac:dyDescent="0.25">
      <c r="A18" s="153" t="s">
        <v>569</v>
      </c>
      <c r="B18" s="154">
        <v>640888.84</v>
      </c>
      <c r="C18" s="154">
        <v>660000</v>
      </c>
      <c r="D18" s="155">
        <f t="shared" si="1"/>
        <v>1300888.8399999999</v>
      </c>
      <c r="E18" s="154">
        <v>354443.7</v>
      </c>
      <c r="F18" s="154">
        <v>354443.7</v>
      </c>
      <c r="G18" s="155">
        <f t="shared" si="2"/>
        <v>946445.1399999999</v>
      </c>
    </row>
    <row r="19" spans="1:7" x14ac:dyDescent="0.25">
      <c r="A19" s="153" t="s">
        <v>570</v>
      </c>
      <c r="B19" s="154">
        <v>75963.13</v>
      </c>
      <c r="C19" s="154">
        <v>0</v>
      </c>
      <c r="D19" s="155">
        <f t="shared" si="1"/>
        <v>75963.13</v>
      </c>
      <c r="E19" s="154">
        <v>0</v>
      </c>
      <c r="F19" s="154">
        <v>0</v>
      </c>
      <c r="G19" s="155">
        <f t="shared" si="2"/>
        <v>75963.13</v>
      </c>
    </row>
    <row r="20" spans="1:7" x14ac:dyDescent="0.25">
      <c r="A20" s="153" t="s">
        <v>571</v>
      </c>
      <c r="B20" s="154">
        <v>1405146.4</v>
      </c>
      <c r="C20" s="154">
        <v>241693.65</v>
      </c>
      <c r="D20" s="155">
        <f t="shared" si="1"/>
        <v>1646840.0499999998</v>
      </c>
      <c r="E20" s="154">
        <v>918560.41</v>
      </c>
      <c r="F20" s="154">
        <v>911252.41</v>
      </c>
      <c r="G20" s="155">
        <f t="shared" si="2"/>
        <v>728279.63999999978</v>
      </c>
    </row>
    <row r="21" spans="1:7" x14ac:dyDescent="0.25">
      <c r="A21" s="153" t="s">
        <v>572</v>
      </c>
      <c r="B21" s="154">
        <v>87020768.959999993</v>
      </c>
      <c r="C21" s="154">
        <v>-44003517.450000003</v>
      </c>
      <c r="D21" s="155">
        <f t="shared" si="1"/>
        <v>43017251.50999999</v>
      </c>
      <c r="E21" s="154">
        <v>26648635.559999999</v>
      </c>
      <c r="F21" s="154">
        <v>26254974.010000002</v>
      </c>
      <c r="G21" s="155">
        <f t="shared" si="2"/>
        <v>16368615.949999992</v>
      </c>
    </row>
    <row r="22" spans="1:7" x14ac:dyDescent="0.25">
      <c r="A22" s="153" t="s">
        <v>573</v>
      </c>
      <c r="B22" s="154">
        <v>7627736.8899999997</v>
      </c>
      <c r="C22" s="154">
        <v>167100</v>
      </c>
      <c r="D22" s="155">
        <f t="shared" si="1"/>
        <v>7794836.8899999997</v>
      </c>
      <c r="E22" s="154">
        <v>4212289.12</v>
      </c>
      <c r="F22" s="154">
        <v>4212289.12</v>
      </c>
      <c r="G22" s="155">
        <f t="shared" si="2"/>
        <v>3582547.7699999996</v>
      </c>
    </row>
    <row r="23" spans="1:7" x14ac:dyDescent="0.25">
      <c r="A23" s="153" t="s">
        <v>574</v>
      </c>
      <c r="B23" s="154">
        <v>2106459.5699999998</v>
      </c>
      <c r="C23" s="154">
        <v>998300</v>
      </c>
      <c r="D23" s="155">
        <f t="shared" si="1"/>
        <v>3104759.57</v>
      </c>
      <c r="E23" s="154">
        <v>1886176.83</v>
      </c>
      <c r="F23" s="154">
        <v>1854388.83</v>
      </c>
      <c r="G23" s="155">
        <f t="shared" si="2"/>
        <v>1218582.7399999998</v>
      </c>
    </row>
    <row r="24" spans="1:7" x14ac:dyDescent="0.25">
      <c r="A24" s="153" t="s">
        <v>575</v>
      </c>
      <c r="B24" s="154">
        <v>19337.57</v>
      </c>
      <c r="C24" s="154">
        <v>0</v>
      </c>
      <c r="D24" s="155">
        <f t="shared" si="1"/>
        <v>19337.57</v>
      </c>
      <c r="E24" s="154">
        <v>1384.5</v>
      </c>
      <c r="F24" s="154">
        <v>1384.5</v>
      </c>
      <c r="G24" s="155">
        <f t="shared" si="2"/>
        <v>17953.07</v>
      </c>
    </row>
    <row r="25" spans="1:7" x14ac:dyDescent="0.25">
      <c r="A25" s="153" t="s">
        <v>576</v>
      </c>
      <c r="B25" s="154">
        <v>1566977.51</v>
      </c>
      <c r="C25" s="154">
        <v>205600</v>
      </c>
      <c r="D25" s="155">
        <f t="shared" si="1"/>
        <v>1772577.51</v>
      </c>
      <c r="E25" s="154">
        <v>1020044.37</v>
      </c>
      <c r="F25" s="154">
        <v>1020044.37</v>
      </c>
      <c r="G25" s="155">
        <f t="shared" si="2"/>
        <v>752533.14</v>
      </c>
    </row>
    <row r="26" spans="1:7" x14ac:dyDescent="0.25">
      <c r="A26" s="153" t="s">
        <v>577</v>
      </c>
      <c r="B26" s="154">
        <v>1649005.02</v>
      </c>
      <c r="C26" s="154">
        <v>4218291</v>
      </c>
      <c r="D26" s="155">
        <f t="shared" si="1"/>
        <v>5867296.0199999996</v>
      </c>
      <c r="E26" s="154">
        <v>3666509.78</v>
      </c>
      <c r="F26" s="154">
        <v>3647893.77</v>
      </c>
      <c r="G26" s="155">
        <f t="shared" si="2"/>
        <v>2200786.2399999998</v>
      </c>
    </row>
    <row r="27" spans="1:7" x14ac:dyDescent="0.25">
      <c r="A27" s="153" t="s">
        <v>578</v>
      </c>
      <c r="B27" s="154">
        <v>8390032.1199999992</v>
      </c>
      <c r="C27" s="154">
        <v>1020600</v>
      </c>
      <c r="D27" s="155">
        <f t="shared" si="1"/>
        <v>9410632.1199999992</v>
      </c>
      <c r="E27" s="154">
        <v>5351556</v>
      </c>
      <c r="F27" s="154">
        <v>5367853.91</v>
      </c>
      <c r="G27" s="155">
        <f t="shared" si="2"/>
        <v>4059076.1199999992</v>
      </c>
    </row>
    <row r="28" spans="1:7" x14ac:dyDescent="0.25">
      <c r="A28" s="153" t="s">
        <v>579</v>
      </c>
      <c r="B28" s="154">
        <v>5399652.5300000003</v>
      </c>
      <c r="C28" s="154">
        <v>4808484.29</v>
      </c>
      <c r="D28" s="155">
        <f t="shared" si="1"/>
        <v>10208136.82</v>
      </c>
      <c r="E28" s="154">
        <v>5822472.6699999999</v>
      </c>
      <c r="F28" s="154">
        <v>5822472.6699999999</v>
      </c>
      <c r="G28" s="155">
        <f t="shared" si="2"/>
        <v>4385664.1500000004</v>
      </c>
    </row>
    <row r="29" spans="1:7" x14ac:dyDescent="0.25">
      <c r="A29" s="153" t="s">
        <v>580</v>
      </c>
      <c r="B29" s="154">
        <v>3498043.13</v>
      </c>
      <c r="C29" s="154">
        <v>101425.98</v>
      </c>
      <c r="D29" s="155">
        <f t="shared" si="1"/>
        <v>3599469.11</v>
      </c>
      <c r="E29" s="154">
        <v>2125814.59</v>
      </c>
      <c r="F29" s="154">
        <v>2125814.59</v>
      </c>
      <c r="G29" s="155">
        <f t="shared" si="2"/>
        <v>1473654.52</v>
      </c>
    </row>
    <row r="30" spans="1:7" x14ac:dyDescent="0.25">
      <c r="A30" s="153" t="s">
        <v>581</v>
      </c>
      <c r="B30" s="154">
        <v>912979.28</v>
      </c>
      <c r="C30" s="154">
        <v>29000</v>
      </c>
      <c r="D30" s="155">
        <f t="shared" si="1"/>
        <v>941979.28</v>
      </c>
      <c r="E30" s="154">
        <v>528955.82999999996</v>
      </c>
      <c r="F30" s="154">
        <v>528955.82999999996</v>
      </c>
      <c r="G30" s="155">
        <f t="shared" si="2"/>
        <v>413023.45000000007</v>
      </c>
    </row>
    <row r="31" spans="1:7" x14ac:dyDescent="0.25">
      <c r="A31" s="153" t="s">
        <v>582</v>
      </c>
      <c r="B31" s="154">
        <v>4963502.0999999996</v>
      </c>
      <c r="C31" s="154">
        <v>397826.07</v>
      </c>
      <c r="D31" s="155">
        <f t="shared" si="1"/>
        <v>5361328.17</v>
      </c>
      <c r="E31" s="154">
        <v>3058509.21</v>
      </c>
      <c r="F31" s="154">
        <v>3058509.21</v>
      </c>
      <c r="G31" s="155">
        <f t="shared" si="2"/>
        <v>2302818.96</v>
      </c>
    </row>
    <row r="32" spans="1:7" x14ac:dyDescent="0.25">
      <c r="A32" s="153" t="s">
        <v>583</v>
      </c>
      <c r="B32" s="154">
        <v>35393365.310000002</v>
      </c>
      <c r="C32" s="154">
        <v>6715204.6699999999</v>
      </c>
      <c r="D32" s="155">
        <f t="shared" si="1"/>
        <v>42108569.980000004</v>
      </c>
      <c r="E32" s="154">
        <v>28338372.190000001</v>
      </c>
      <c r="F32" s="154">
        <v>27536055.25</v>
      </c>
      <c r="G32" s="155">
        <f t="shared" si="2"/>
        <v>13770197.790000003</v>
      </c>
    </row>
    <row r="33" spans="1:7" x14ac:dyDescent="0.25">
      <c r="A33" s="153" t="s">
        <v>584</v>
      </c>
      <c r="B33" s="154">
        <v>3545665.33</v>
      </c>
      <c r="C33" s="154">
        <v>1061000</v>
      </c>
      <c r="D33" s="155">
        <f t="shared" si="1"/>
        <v>4606665.33</v>
      </c>
      <c r="E33" s="154">
        <v>2750132.68</v>
      </c>
      <c r="F33" s="154">
        <v>2762477.98</v>
      </c>
      <c r="G33" s="155">
        <f t="shared" si="2"/>
        <v>1856532.65</v>
      </c>
    </row>
    <row r="34" spans="1:7" x14ac:dyDescent="0.25">
      <c r="A34" s="153" t="s">
        <v>585</v>
      </c>
      <c r="B34" s="154">
        <v>1100000</v>
      </c>
      <c r="C34" s="154">
        <v>8550387.8399999999</v>
      </c>
      <c r="D34" s="155">
        <f t="shared" si="1"/>
        <v>9650387.8399999999</v>
      </c>
      <c r="E34" s="154">
        <v>1854561.37</v>
      </c>
      <c r="F34" s="154">
        <v>1854561.37</v>
      </c>
      <c r="G34" s="155">
        <f t="shared" si="2"/>
        <v>7795826.4699999997</v>
      </c>
    </row>
    <row r="35" spans="1:7" x14ac:dyDescent="0.25">
      <c r="A35" s="153" t="s">
        <v>586</v>
      </c>
      <c r="B35" s="154">
        <v>0</v>
      </c>
      <c r="C35" s="154">
        <v>887800</v>
      </c>
      <c r="D35" s="155">
        <f t="shared" si="1"/>
        <v>887800</v>
      </c>
      <c r="E35" s="154">
        <v>354912.68</v>
      </c>
      <c r="F35" s="154">
        <v>354912.68</v>
      </c>
      <c r="G35" s="155">
        <f t="shared" si="2"/>
        <v>532887.32000000007</v>
      </c>
    </row>
    <row r="36" spans="1:7" x14ac:dyDescent="0.25">
      <c r="A36" s="153" t="s">
        <v>587</v>
      </c>
      <c r="B36" s="154">
        <v>4315728.59</v>
      </c>
      <c r="C36" s="154">
        <v>950600</v>
      </c>
      <c r="D36" s="155">
        <f t="shared" si="1"/>
        <v>5266328.59</v>
      </c>
      <c r="E36" s="154">
        <v>3200922.38</v>
      </c>
      <c r="F36" s="154">
        <v>3206613.36</v>
      </c>
      <c r="G36" s="155">
        <f t="shared" si="2"/>
        <v>2065406.21</v>
      </c>
    </row>
    <row r="37" spans="1:7" x14ac:dyDescent="0.25">
      <c r="A37" s="153" t="s">
        <v>588</v>
      </c>
      <c r="B37" s="154">
        <v>557900.89</v>
      </c>
      <c r="C37" s="154">
        <v>0</v>
      </c>
      <c r="D37" s="155">
        <f t="shared" si="1"/>
        <v>557900.89</v>
      </c>
      <c r="E37" s="154">
        <v>329278.63</v>
      </c>
      <c r="F37" s="154">
        <v>329278.63</v>
      </c>
      <c r="G37" s="155">
        <f t="shared" si="2"/>
        <v>228622.26</v>
      </c>
    </row>
    <row r="38" spans="1:7" x14ac:dyDescent="0.25">
      <c r="A38" s="153" t="s">
        <v>589</v>
      </c>
      <c r="B38" s="154">
        <v>2999543.27</v>
      </c>
      <c r="C38" s="154">
        <v>207134</v>
      </c>
      <c r="D38" s="155">
        <f t="shared" si="1"/>
        <v>3206677.27</v>
      </c>
      <c r="E38" s="154">
        <v>1404432.17</v>
      </c>
      <c r="F38" s="154">
        <v>1404432.17</v>
      </c>
      <c r="G38" s="155">
        <f t="shared" si="2"/>
        <v>1802245.1</v>
      </c>
    </row>
    <row r="39" spans="1:7" x14ac:dyDescent="0.25">
      <c r="A39" s="153" t="s">
        <v>590</v>
      </c>
      <c r="B39" s="154">
        <v>4219225.38</v>
      </c>
      <c r="C39" s="154">
        <v>70600</v>
      </c>
      <c r="D39" s="155">
        <f t="shared" si="1"/>
        <v>4289825.38</v>
      </c>
      <c r="E39" s="154">
        <v>2435682.96</v>
      </c>
      <c r="F39" s="154">
        <v>2431271.96</v>
      </c>
      <c r="G39" s="155">
        <f t="shared" si="2"/>
        <v>1854142.42</v>
      </c>
    </row>
    <row r="40" spans="1:7" x14ac:dyDescent="0.25">
      <c r="A40" s="153" t="s">
        <v>591</v>
      </c>
      <c r="B40" s="154">
        <v>9452387.6600000001</v>
      </c>
      <c r="C40" s="154">
        <v>9739653.4900000002</v>
      </c>
      <c r="D40" s="155">
        <f t="shared" si="1"/>
        <v>19192041.149999999</v>
      </c>
      <c r="E40" s="154">
        <v>6846366.8300000001</v>
      </c>
      <c r="F40" s="154">
        <v>6820187.7199999997</v>
      </c>
      <c r="G40" s="155">
        <f t="shared" si="2"/>
        <v>12345674.319999998</v>
      </c>
    </row>
    <row r="41" spans="1:7" x14ac:dyDescent="0.25">
      <c r="A41" s="153" t="s">
        <v>592</v>
      </c>
      <c r="B41" s="154">
        <v>4403042.28</v>
      </c>
      <c r="C41" s="154">
        <v>181562.2</v>
      </c>
      <c r="D41" s="155">
        <f t="shared" si="1"/>
        <v>4584604.4800000004</v>
      </c>
      <c r="E41" s="154">
        <v>2381684.67</v>
      </c>
      <c r="F41" s="154">
        <v>2381684.67</v>
      </c>
      <c r="G41" s="155">
        <f t="shared" si="2"/>
        <v>2202919.8100000005</v>
      </c>
    </row>
    <row r="42" spans="1:7" x14ac:dyDescent="0.25">
      <c r="A42" s="153" t="s">
        <v>593</v>
      </c>
      <c r="B42" s="154">
        <v>2993905.5</v>
      </c>
      <c r="C42" s="154">
        <v>567274.28</v>
      </c>
      <c r="D42" s="155">
        <f t="shared" si="1"/>
        <v>3561179.7800000003</v>
      </c>
      <c r="E42" s="154">
        <v>1857631.3</v>
      </c>
      <c r="F42" s="154">
        <v>1857631.3</v>
      </c>
      <c r="G42" s="155">
        <f t="shared" si="2"/>
        <v>1703548.4800000002</v>
      </c>
    </row>
    <row r="43" spans="1:7" x14ac:dyDescent="0.25">
      <c r="A43" s="153" t="s">
        <v>594</v>
      </c>
      <c r="B43" s="154">
        <v>711624.08</v>
      </c>
      <c r="C43" s="154">
        <v>0</v>
      </c>
      <c r="D43" s="155">
        <f t="shared" si="1"/>
        <v>711624.08</v>
      </c>
      <c r="E43" s="154">
        <v>333978.09000000003</v>
      </c>
      <c r="F43" s="154">
        <v>333978.09000000003</v>
      </c>
      <c r="G43" s="155">
        <f t="shared" si="2"/>
        <v>377645.98999999993</v>
      </c>
    </row>
    <row r="44" spans="1:7" x14ac:dyDescent="0.25">
      <c r="A44" s="153" t="s">
        <v>595</v>
      </c>
      <c r="B44" s="154">
        <v>9714085.7799999993</v>
      </c>
      <c r="C44" s="154">
        <v>13040400</v>
      </c>
      <c r="D44" s="155">
        <f t="shared" si="1"/>
        <v>22754485.780000001</v>
      </c>
      <c r="E44" s="154">
        <v>12450461.92</v>
      </c>
      <c r="F44" s="154">
        <v>10779505.6</v>
      </c>
      <c r="G44" s="155">
        <f t="shared" si="2"/>
        <v>10304023.860000001</v>
      </c>
    </row>
    <row r="45" spans="1:7" x14ac:dyDescent="0.25">
      <c r="A45" s="153" t="s">
        <v>596</v>
      </c>
      <c r="B45" s="154">
        <v>8786546.8100000005</v>
      </c>
      <c r="C45" s="154">
        <v>854341.85</v>
      </c>
      <c r="D45" s="155">
        <f t="shared" si="1"/>
        <v>9640888.6600000001</v>
      </c>
      <c r="E45" s="154">
        <v>5408349.96</v>
      </c>
      <c r="F45" s="154">
        <v>5408349.96</v>
      </c>
      <c r="G45" s="155">
        <f t="shared" si="2"/>
        <v>4232538.7</v>
      </c>
    </row>
    <row r="46" spans="1:7" x14ac:dyDescent="0.25">
      <c r="A46" s="153" t="s">
        <v>597</v>
      </c>
      <c r="B46" s="154">
        <v>1369680.94</v>
      </c>
      <c r="C46" s="154">
        <v>10000</v>
      </c>
      <c r="D46" s="155">
        <f t="shared" si="1"/>
        <v>1379680.94</v>
      </c>
      <c r="E46" s="154">
        <v>790670.15</v>
      </c>
      <c r="F46" s="154">
        <v>790670.15</v>
      </c>
      <c r="G46" s="155">
        <f t="shared" si="2"/>
        <v>589010.78999999992</v>
      </c>
    </row>
    <row r="47" spans="1:7" x14ac:dyDescent="0.25">
      <c r="A47" s="153" t="s">
        <v>598</v>
      </c>
      <c r="B47" s="154">
        <v>2179079.35</v>
      </c>
      <c r="C47" s="154">
        <v>10000</v>
      </c>
      <c r="D47" s="155">
        <f t="shared" si="1"/>
        <v>2189079.35</v>
      </c>
      <c r="E47" s="154">
        <v>1373958.19</v>
      </c>
      <c r="F47" s="154">
        <v>1373958.19</v>
      </c>
      <c r="G47" s="155">
        <f t="shared" si="2"/>
        <v>815121.16000000015</v>
      </c>
    </row>
    <row r="48" spans="1:7" x14ac:dyDescent="0.25">
      <c r="A48" s="153" t="s">
        <v>599</v>
      </c>
      <c r="B48" s="154">
        <v>789138.36</v>
      </c>
      <c r="C48" s="154">
        <v>5000</v>
      </c>
      <c r="D48" s="155">
        <f t="shared" si="1"/>
        <v>794138.36</v>
      </c>
      <c r="E48" s="154">
        <v>431905.55</v>
      </c>
      <c r="F48" s="154">
        <v>438875.51</v>
      </c>
      <c r="G48" s="155">
        <f t="shared" si="2"/>
        <v>362232.81</v>
      </c>
    </row>
    <row r="49" spans="1:7" x14ac:dyDescent="0.25">
      <c r="A49" s="153" t="s">
        <v>600</v>
      </c>
      <c r="B49" s="154">
        <v>17658771.73</v>
      </c>
      <c r="C49" s="154">
        <v>84467639.590000004</v>
      </c>
      <c r="D49" s="155">
        <f t="shared" si="1"/>
        <v>102126411.32000001</v>
      </c>
      <c r="E49" s="154">
        <v>23271923.850000001</v>
      </c>
      <c r="F49" s="154">
        <v>22452323.850000001</v>
      </c>
      <c r="G49" s="155">
        <f t="shared" si="2"/>
        <v>78854487.469999999</v>
      </c>
    </row>
    <row r="50" spans="1:7" x14ac:dyDescent="0.25">
      <c r="A50" s="32"/>
      <c r="B50" s="51"/>
      <c r="C50" s="51"/>
      <c r="D50" s="51"/>
      <c r="E50" s="51"/>
      <c r="F50" s="51"/>
      <c r="G50" s="51"/>
    </row>
    <row r="51" spans="1:7" x14ac:dyDescent="0.25">
      <c r="A51" s="3" t="s">
        <v>389</v>
      </c>
      <c r="B51" s="4">
        <f>SUM(B52:B65)</f>
        <v>121765046.34999999</v>
      </c>
      <c r="C51" s="4">
        <f t="shared" ref="C51:G51" si="3">SUM(C52:C65)</f>
        <v>157789362.17000002</v>
      </c>
      <c r="D51" s="4">
        <f t="shared" si="3"/>
        <v>279554408.51999998</v>
      </c>
      <c r="E51" s="4">
        <f t="shared" si="3"/>
        <v>98990546.409999996</v>
      </c>
      <c r="F51" s="4">
        <f t="shared" si="3"/>
        <v>98204085.289999992</v>
      </c>
      <c r="G51" s="4">
        <f t="shared" si="3"/>
        <v>180563862.11000001</v>
      </c>
    </row>
    <row r="52" spans="1:7" x14ac:dyDescent="0.25">
      <c r="A52" s="153" t="s">
        <v>572</v>
      </c>
      <c r="B52" s="154">
        <v>0</v>
      </c>
      <c r="C52" s="154">
        <v>120000</v>
      </c>
      <c r="D52" s="155">
        <f t="shared" ref="D52:D65" si="4">B52+C52</f>
        <v>120000</v>
      </c>
      <c r="E52" s="154">
        <v>0</v>
      </c>
      <c r="F52" s="154">
        <v>0</v>
      </c>
      <c r="G52" s="155">
        <f t="shared" ref="G52:G65" si="5">D52-E52</f>
        <v>120000</v>
      </c>
    </row>
    <row r="53" spans="1:7" x14ac:dyDescent="0.25">
      <c r="A53" s="153" t="s">
        <v>577</v>
      </c>
      <c r="B53" s="154">
        <v>0</v>
      </c>
      <c r="C53" s="154">
        <v>2257160.7999999998</v>
      </c>
      <c r="D53" s="155">
        <f t="shared" si="4"/>
        <v>2257160.7999999998</v>
      </c>
      <c r="E53" s="154">
        <v>2120000</v>
      </c>
      <c r="F53" s="154">
        <v>2120000</v>
      </c>
      <c r="G53" s="155">
        <f t="shared" si="5"/>
        <v>137160.79999999981</v>
      </c>
    </row>
    <row r="54" spans="1:7" x14ac:dyDescent="0.25">
      <c r="A54" s="153" t="s">
        <v>578</v>
      </c>
      <c r="B54" s="154">
        <v>998605.83</v>
      </c>
      <c r="C54" s="154">
        <v>0</v>
      </c>
      <c r="D54" s="155">
        <f t="shared" si="4"/>
        <v>998605.83</v>
      </c>
      <c r="E54" s="154">
        <v>454554</v>
      </c>
      <c r="F54" s="154">
        <v>454554</v>
      </c>
      <c r="G54" s="155">
        <f t="shared" si="5"/>
        <v>544051.82999999996</v>
      </c>
    </row>
    <row r="55" spans="1:7" x14ac:dyDescent="0.25">
      <c r="A55" s="153" t="s">
        <v>584</v>
      </c>
      <c r="B55" s="154">
        <v>0</v>
      </c>
      <c r="C55" s="154">
        <v>275000</v>
      </c>
      <c r="D55" s="155">
        <f t="shared" si="4"/>
        <v>275000</v>
      </c>
      <c r="E55" s="154">
        <v>230000</v>
      </c>
      <c r="F55" s="154">
        <v>230000</v>
      </c>
      <c r="G55" s="155">
        <f t="shared" si="5"/>
        <v>45000</v>
      </c>
    </row>
    <row r="56" spans="1:7" x14ac:dyDescent="0.25">
      <c r="A56" s="153" t="s">
        <v>585</v>
      </c>
      <c r="B56" s="154">
        <v>68780868.459999993</v>
      </c>
      <c r="C56" s="154">
        <v>4259602.2</v>
      </c>
      <c r="D56" s="155">
        <f t="shared" si="4"/>
        <v>73040470.659999996</v>
      </c>
      <c r="E56" s="154">
        <v>45079384.460000001</v>
      </c>
      <c r="F56" s="154">
        <v>45142909.829999998</v>
      </c>
      <c r="G56" s="155">
        <f t="shared" si="5"/>
        <v>27961086.199999996</v>
      </c>
    </row>
    <row r="57" spans="1:7" x14ac:dyDescent="0.25">
      <c r="A57" s="153" t="s">
        <v>586</v>
      </c>
      <c r="B57" s="154">
        <v>1177990.72</v>
      </c>
      <c r="C57" s="154">
        <v>170655</v>
      </c>
      <c r="D57" s="155">
        <f t="shared" si="4"/>
        <v>1348645.72</v>
      </c>
      <c r="E57" s="154">
        <v>658316.88</v>
      </c>
      <c r="F57" s="154">
        <v>658316.88</v>
      </c>
      <c r="G57" s="155">
        <f t="shared" si="5"/>
        <v>690328.84</v>
      </c>
    </row>
    <row r="58" spans="1:7" x14ac:dyDescent="0.25">
      <c r="A58" s="153" t="s">
        <v>587</v>
      </c>
      <c r="B58" s="154">
        <v>0</v>
      </c>
      <c r="C58" s="154">
        <v>194000</v>
      </c>
      <c r="D58" s="155">
        <f t="shared" si="4"/>
        <v>194000</v>
      </c>
      <c r="E58" s="154">
        <v>150960</v>
      </c>
      <c r="F58" s="154">
        <v>150960</v>
      </c>
      <c r="G58" s="155">
        <f t="shared" si="5"/>
        <v>43040</v>
      </c>
    </row>
    <row r="59" spans="1:7" x14ac:dyDescent="0.25">
      <c r="A59" s="153" t="s">
        <v>591</v>
      </c>
      <c r="B59" s="154">
        <v>11512488.51</v>
      </c>
      <c r="C59" s="154">
        <v>16719181.310000001</v>
      </c>
      <c r="D59" s="155">
        <f t="shared" si="4"/>
        <v>28231669.82</v>
      </c>
      <c r="E59" s="154">
        <v>7031574.7599999998</v>
      </c>
      <c r="F59" s="154">
        <v>7031574.7599999998</v>
      </c>
      <c r="G59" s="155">
        <f t="shared" si="5"/>
        <v>21200095.060000002</v>
      </c>
    </row>
    <row r="60" spans="1:7" x14ac:dyDescent="0.25">
      <c r="A60" s="153" t="s">
        <v>592</v>
      </c>
      <c r="B60" s="154">
        <v>4332367.9400000004</v>
      </c>
      <c r="C60" s="154">
        <v>5115269.0999999996</v>
      </c>
      <c r="D60" s="155">
        <f t="shared" si="4"/>
        <v>9447637.0399999991</v>
      </c>
      <c r="E60" s="154">
        <v>1027275</v>
      </c>
      <c r="F60" s="154">
        <v>1027275</v>
      </c>
      <c r="G60" s="155">
        <f t="shared" si="5"/>
        <v>8420362.0399999991</v>
      </c>
    </row>
    <row r="61" spans="1:7" x14ac:dyDescent="0.25">
      <c r="A61" s="153" t="s">
        <v>594</v>
      </c>
      <c r="B61" s="154">
        <v>151845</v>
      </c>
      <c r="C61" s="154">
        <v>0</v>
      </c>
      <c r="D61" s="155">
        <f t="shared" si="4"/>
        <v>151845</v>
      </c>
      <c r="E61" s="154">
        <v>34815.08</v>
      </c>
      <c r="F61" s="154">
        <v>33771.08</v>
      </c>
      <c r="G61" s="155">
        <f t="shared" si="5"/>
        <v>117029.92</v>
      </c>
    </row>
    <row r="62" spans="1:7" x14ac:dyDescent="0.25">
      <c r="A62" s="153" t="s">
        <v>595</v>
      </c>
      <c r="B62" s="154">
        <v>14324702.390000001</v>
      </c>
      <c r="C62" s="154">
        <v>10102153</v>
      </c>
      <c r="D62" s="155">
        <f t="shared" si="4"/>
        <v>24426855.390000001</v>
      </c>
      <c r="E62" s="154">
        <v>17722577.07</v>
      </c>
      <c r="F62" s="154">
        <v>16873634.579999998</v>
      </c>
      <c r="G62" s="155">
        <f t="shared" si="5"/>
        <v>6704278.3200000003</v>
      </c>
    </row>
    <row r="63" spans="1:7" x14ac:dyDescent="0.25">
      <c r="A63" s="153" t="s">
        <v>597</v>
      </c>
      <c r="B63" s="154">
        <v>22500</v>
      </c>
      <c r="C63" s="154">
        <v>0</v>
      </c>
      <c r="D63" s="155">
        <f t="shared" si="4"/>
        <v>22500</v>
      </c>
      <c r="E63" s="154">
        <v>0</v>
      </c>
      <c r="F63" s="154">
        <v>0</v>
      </c>
      <c r="G63" s="155">
        <f t="shared" si="5"/>
        <v>22500</v>
      </c>
    </row>
    <row r="64" spans="1:7" x14ac:dyDescent="0.25">
      <c r="A64" s="153" t="s">
        <v>598</v>
      </c>
      <c r="B64" s="154">
        <v>45594.6</v>
      </c>
      <c r="C64" s="154">
        <v>0</v>
      </c>
      <c r="D64" s="155">
        <f t="shared" si="4"/>
        <v>45594.6</v>
      </c>
      <c r="E64" s="154">
        <v>0</v>
      </c>
      <c r="F64" s="154">
        <v>0</v>
      </c>
      <c r="G64" s="155">
        <f t="shared" si="5"/>
        <v>45594.6</v>
      </c>
    </row>
    <row r="65" spans="1:7" x14ac:dyDescent="0.25">
      <c r="A65" s="153" t="s">
        <v>600</v>
      </c>
      <c r="B65" s="154">
        <v>20418082.899999999</v>
      </c>
      <c r="C65" s="154">
        <v>118576340.76000001</v>
      </c>
      <c r="D65" s="155">
        <f t="shared" si="4"/>
        <v>138994423.66</v>
      </c>
      <c r="E65" s="154">
        <v>24481089.16</v>
      </c>
      <c r="F65" s="154">
        <v>24481089.16</v>
      </c>
      <c r="G65" s="155">
        <f t="shared" si="5"/>
        <v>114513334.5</v>
      </c>
    </row>
    <row r="66" spans="1:7" x14ac:dyDescent="0.25">
      <c r="A66" s="32" t="s">
        <v>153</v>
      </c>
      <c r="B66" s="51"/>
      <c r="C66" s="51"/>
      <c r="D66" s="51"/>
      <c r="E66" s="51"/>
      <c r="F66" s="51"/>
      <c r="G66" s="51"/>
    </row>
    <row r="67" spans="1:7" x14ac:dyDescent="0.25">
      <c r="A67" s="3" t="s">
        <v>385</v>
      </c>
      <c r="B67" s="4">
        <f t="shared" ref="B67:G67" si="6">SUM(B51,B9)</f>
        <v>365503763.33999997</v>
      </c>
      <c r="C67" s="4">
        <f t="shared" si="6"/>
        <v>254186278.47000003</v>
      </c>
      <c r="D67" s="4">
        <f t="shared" si="6"/>
        <v>619690041.80999994</v>
      </c>
      <c r="E67" s="4">
        <f t="shared" si="6"/>
        <v>255673319.61000001</v>
      </c>
      <c r="F67" s="4">
        <f t="shared" si="6"/>
        <v>251153325.71000001</v>
      </c>
      <c r="G67" s="4">
        <f t="shared" si="6"/>
        <v>364016722.19999999</v>
      </c>
    </row>
    <row r="68" spans="1:7" x14ac:dyDescent="0.25">
      <c r="A68" s="57"/>
      <c r="B68" s="57"/>
      <c r="C68" s="57"/>
      <c r="D68" s="57"/>
      <c r="E68" s="57"/>
      <c r="F68" s="57"/>
      <c r="G68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66:G67 B9:G9 B18:G5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66:G67 B51:G5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A6" sqref="A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6" t="s">
        <v>390</v>
      </c>
      <c r="B1" s="177"/>
      <c r="C1" s="177"/>
      <c r="D1" s="177"/>
      <c r="E1" s="177"/>
      <c r="F1" s="177"/>
      <c r="G1" s="177"/>
    </row>
    <row r="2" spans="1:7" x14ac:dyDescent="0.25">
      <c r="A2" s="113" t="str">
        <f>'Formato 1'!A2</f>
        <v>Municipio de Apaseo el Grande, Guanajuato</v>
      </c>
      <c r="B2" s="114"/>
      <c r="C2" s="114"/>
      <c r="D2" s="114"/>
      <c r="E2" s="114"/>
      <c r="F2" s="114"/>
      <c r="G2" s="115"/>
    </row>
    <row r="3" spans="1:7" x14ac:dyDescent="0.25">
      <c r="A3" s="116" t="s">
        <v>391</v>
      </c>
      <c r="B3" s="117"/>
      <c r="C3" s="117"/>
      <c r="D3" s="117"/>
      <c r="E3" s="117"/>
      <c r="F3" s="117"/>
      <c r="G3" s="118"/>
    </row>
    <row r="4" spans="1:7" x14ac:dyDescent="0.25">
      <c r="A4" s="116" t="s">
        <v>392</v>
      </c>
      <c r="B4" s="117"/>
      <c r="C4" s="117"/>
      <c r="D4" s="117"/>
      <c r="E4" s="117"/>
      <c r="F4" s="117"/>
      <c r="G4" s="118"/>
    </row>
    <row r="5" spans="1:7" x14ac:dyDescent="0.25">
      <c r="A5" s="116" t="str">
        <f>'Formato 3'!A4</f>
        <v>Del 1 de Enero al 30 de Septiembre de 2023 (b)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2</v>
      </c>
      <c r="B6" s="120"/>
      <c r="C6" s="120"/>
      <c r="D6" s="120"/>
      <c r="E6" s="120"/>
      <c r="F6" s="120"/>
      <c r="G6" s="121"/>
    </row>
    <row r="7" spans="1:7" ht="15.75" customHeight="1" x14ac:dyDescent="0.25">
      <c r="A7" s="165" t="s">
        <v>6</v>
      </c>
      <c r="B7" s="173" t="s">
        <v>304</v>
      </c>
      <c r="C7" s="174"/>
      <c r="D7" s="174"/>
      <c r="E7" s="174"/>
      <c r="F7" s="175"/>
      <c r="G7" s="169" t="s">
        <v>393</v>
      </c>
    </row>
    <row r="8" spans="1:7" ht="30" x14ac:dyDescent="0.25">
      <c r="A8" s="166"/>
      <c r="B8" s="26" t="s">
        <v>306</v>
      </c>
      <c r="C8" s="7" t="s">
        <v>394</v>
      </c>
      <c r="D8" s="26" t="s">
        <v>308</v>
      </c>
      <c r="E8" s="26" t="s">
        <v>192</v>
      </c>
      <c r="F8" s="33" t="s">
        <v>209</v>
      </c>
      <c r="G8" s="168"/>
    </row>
    <row r="9" spans="1:7" ht="16.5" customHeight="1" x14ac:dyDescent="0.25">
      <c r="A9" s="27" t="s">
        <v>395</v>
      </c>
      <c r="B9" s="31">
        <f>SUM(B10,B19,B27,B37)</f>
        <v>243738716.98999998</v>
      </c>
      <c r="C9" s="31">
        <f t="shared" ref="C9:G9" si="0">SUM(C10,C19,C27,C37)</f>
        <v>96396916.299999997</v>
      </c>
      <c r="D9" s="31">
        <f t="shared" si="0"/>
        <v>340135633.29000002</v>
      </c>
      <c r="E9" s="31">
        <f t="shared" si="0"/>
        <v>156682773.19999999</v>
      </c>
      <c r="F9" s="31">
        <f t="shared" si="0"/>
        <v>152949240.41999999</v>
      </c>
      <c r="G9" s="31">
        <f t="shared" si="0"/>
        <v>183452860.08999997</v>
      </c>
    </row>
    <row r="10" spans="1:7" ht="15" customHeight="1" x14ac:dyDescent="0.25">
      <c r="A10" s="60" t="s">
        <v>396</v>
      </c>
      <c r="B10" s="49">
        <f>SUM(B11:B18)</f>
        <v>174261616.41999999</v>
      </c>
      <c r="C10" s="49">
        <f t="shared" ref="C10:G10" si="1">SUM(C11:C18)</f>
        <v>-14697689.110000003</v>
      </c>
      <c r="D10" s="49">
        <f t="shared" si="1"/>
        <v>159563927.31</v>
      </c>
      <c r="E10" s="49">
        <f t="shared" si="1"/>
        <v>93851076.829999998</v>
      </c>
      <c r="F10" s="49">
        <f t="shared" si="1"/>
        <v>92609273.239999995</v>
      </c>
      <c r="G10" s="49">
        <f t="shared" si="1"/>
        <v>65712850.479999989</v>
      </c>
    </row>
    <row r="11" spans="1:7" x14ac:dyDescent="0.25">
      <c r="A11" s="80" t="s">
        <v>397</v>
      </c>
      <c r="B11" s="151">
        <v>10394531.050000001</v>
      </c>
      <c r="C11" s="151">
        <v>1135208.49</v>
      </c>
      <c r="D11" s="152">
        <f>B11+C11</f>
        <v>11529739.540000001</v>
      </c>
      <c r="E11" s="151">
        <v>6545199.1699999999</v>
      </c>
      <c r="F11" s="151">
        <v>6537891.1699999999</v>
      </c>
      <c r="G11" s="152">
        <f>D11-E11</f>
        <v>4984540.370000001</v>
      </c>
    </row>
    <row r="12" spans="1:7" x14ac:dyDescent="0.25">
      <c r="A12" s="80" t="s">
        <v>398</v>
      </c>
      <c r="B12" s="151">
        <v>8540716.1699999999</v>
      </c>
      <c r="C12" s="151">
        <v>196100</v>
      </c>
      <c r="D12" s="152">
        <f t="shared" ref="D12:D18" si="2">B12+C12</f>
        <v>8736816.1699999999</v>
      </c>
      <c r="E12" s="151">
        <v>4741244.95</v>
      </c>
      <c r="F12" s="151">
        <v>4741244.95</v>
      </c>
      <c r="G12" s="152">
        <f t="shared" ref="G12:G18" si="3">D12-E12</f>
        <v>3995571.2199999997</v>
      </c>
    </row>
    <row r="13" spans="1:7" x14ac:dyDescent="0.25">
      <c r="A13" s="80" t="s">
        <v>399</v>
      </c>
      <c r="B13" s="151">
        <v>134812844.28</v>
      </c>
      <c r="C13" s="151">
        <v>-32395995.710000001</v>
      </c>
      <c r="D13" s="152">
        <f t="shared" si="2"/>
        <v>102416848.56999999</v>
      </c>
      <c r="E13" s="151">
        <v>65167754.07</v>
      </c>
      <c r="F13" s="151">
        <v>63948748.57</v>
      </c>
      <c r="G13" s="152">
        <f t="shared" si="3"/>
        <v>37249094.499999993</v>
      </c>
    </row>
    <row r="14" spans="1:7" x14ac:dyDescent="0.25">
      <c r="A14" s="80" t="s">
        <v>400</v>
      </c>
      <c r="B14" s="152">
        <v>0</v>
      </c>
      <c r="C14" s="152">
        <v>0</v>
      </c>
      <c r="D14" s="152">
        <f t="shared" si="2"/>
        <v>0</v>
      </c>
      <c r="E14" s="152">
        <v>0</v>
      </c>
      <c r="F14" s="152">
        <v>0</v>
      </c>
      <c r="G14" s="152">
        <f t="shared" si="3"/>
        <v>0</v>
      </c>
    </row>
    <row r="15" spans="1:7" x14ac:dyDescent="0.25">
      <c r="A15" s="80" t="s">
        <v>401</v>
      </c>
      <c r="B15" s="151">
        <v>17287727.780000001</v>
      </c>
      <c r="C15" s="151">
        <v>5930510.2699999996</v>
      </c>
      <c r="D15" s="152">
        <f t="shared" si="2"/>
        <v>23218238.050000001</v>
      </c>
      <c r="E15" s="151">
        <v>13299843.26</v>
      </c>
      <c r="F15" s="151">
        <v>13316141.17</v>
      </c>
      <c r="G15" s="152">
        <f t="shared" si="3"/>
        <v>9918394.790000001</v>
      </c>
    </row>
    <row r="16" spans="1:7" x14ac:dyDescent="0.25">
      <c r="A16" s="80" t="s">
        <v>402</v>
      </c>
      <c r="B16" s="152">
        <v>0</v>
      </c>
      <c r="C16" s="152">
        <v>0</v>
      </c>
      <c r="D16" s="152">
        <f t="shared" si="2"/>
        <v>0</v>
      </c>
      <c r="E16" s="152">
        <v>0</v>
      </c>
      <c r="F16" s="152">
        <v>0</v>
      </c>
      <c r="G16" s="152">
        <f t="shared" si="3"/>
        <v>0</v>
      </c>
    </row>
    <row r="17" spans="1:7" x14ac:dyDescent="0.25">
      <c r="A17" s="80" t="s">
        <v>403</v>
      </c>
      <c r="B17" s="151">
        <v>1100000</v>
      </c>
      <c r="C17" s="151">
        <v>9438187.8399999999</v>
      </c>
      <c r="D17" s="152">
        <f t="shared" si="2"/>
        <v>10538187.84</v>
      </c>
      <c r="E17" s="151">
        <v>2209474.0499999998</v>
      </c>
      <c r="F17" s="151">
        <v>2209474.0499999998</v>
      </c>
      <c r="G17" s="152">
        <f t="shared" si="3"/>
        <v>8328713.79</v>
      </c>
    </row>
    <row r="18" spans="1:7" x14ac:dyDescent="0.25">
      <c r="A18" s="80" t="s">
        <v>404</v>
      </c>
      <c r="B18" s="151">
        <v>2125797.14</v>
      </c>
      <c r="C18" s="151">
        <v>998300</v>
      </c>
      <c r="D18" s="152">
        <f t="shared" si="2"/>
        <v>3124097.14</v>
      </c>
      <c r="E18" s="151">
        <v>1887561.33</v>
      </c>
      <c r="F18" s="151">
        <v>1855773.33</v>
      </c>
      <c r="G18" s="152">
        <f t="shared" si="3"/>
        <v>1236535.81</v>
      </c>
    </row>
    <row r="19" spans="1:7" x14ac:dyDescent="0.25">
      <c r="A19" s="60" t="s">
        <v>405</v>
      </c>
      <c r="B19" s="49">
        <f>SUM(B20:B26)</f>
        <v>43869621.230000004</v>
      </c>
      <c r="C19" s="49">
        <f t="shared" ref="C19:G19" si="4">SUM(C20:C26)</f>
        <v>25384403.619999997</v>
      </c>
      <c r="D19" s="49">
        <f t="shared" si="4"/>
        <v>69254024.850000009</v>
      </c>
      <c r="E19" s="49">
        <f t="shared" si="4"/>
        <v>34427955.170000002</v>
      </c>
      <c r="F19" s="49">
        <f t="shared" si="4"/>
        <v>32743480.68</v>
      </c>
      <c r="G19" s="49">
        <f t="shared" si="4"/>
        <v>34826069.680000007</v>
      </c>
    </row>
    <row r="20" spans="1:7" x14ac:dyDescent="0.25">
      <c r="A20" s="80" t="s">
        <v>406</v>
      </c>
      <c r="B20" s="151">
        <v>2993905.5</v>
      </c>
      <c r="C20" s="151">
        <v>567274.28</v>
      </c>
      <c r="D20" s="152">
        <f t="shared" ref="D20:D26" si="5">B20+C20</f>
        <v>3561179.7800000003</v>
      </c>
      <c r="E20" s="151">
        <v>1857631.3</v>
      </c>
      <c r="F20" s="151">
        <v>1857631.3</v>
      </c>
      <c r="G20" s="152">
        <f t="shared" ref="G20:G26" si="6">D20-E20</f>
        <v>1703548.4800000002</v>
      </c>
    </row>
    <row r="21" spans="1:7" x14ac:dyDescent="0.25">
      <c r="A21" s="80" t="s">
        <v>407</v>
      </c>
      <c r="B21" s="151">
        <v>23550155.32</v>
      </c>
      <c r="C21" s="151">
        <v>13919741.85</v>
      </c>
      <c r="D21" s="152">
        <f t="shared" si="5"/>
        <v>37469897.170000002</v>
      </c>
      <c r="E21" s="151">
        <v>20789323.859999999</v>
      </c>
      <c r="F21" s="151">
        <v>19125337.5</v>
      </c>
      <c r="G21" s="152">
        <f t="shared" si="6"/>
        <v>16680573.310000002</v>
      </c>
    </row>
    <row r="22" spans="1:7" x14ac:dyDescent="0.25">
      <c r="A22" s="80" t="s">
        <v>408</v>
      </c>
      <c r="B22" s="152">
        <v>0</v>
      </c>
      <c r="C22" s="152">
        <v>0</v>
      </c>
      <c r="D22" s="152">
        <f t="shared" si="5"/>
        <v>0</v>
      </c>
      <c r="E22" s="152">
        <v>0</v>
      </c>
      <c r="F22" s="152">
        <v>0</v>
      </c>
      <c r="G22" s="152">
        <f t="shared" si="6"/>
        <v>0</v>
      </c>
    </row>
    <row r="23" spans="1:7" x14ac:dyDescent="0.25">
      <c r="A23" s="80" t="s">
        <v>409</v>
      </c>
      <c r="B23" s="151">
        <v>4873629.4800000004</v>
      </c>
      <c r="C23" s="151">
        <v>950600</v>
      </c>
      <c r="D23" s="152">
        <f t="shared" si="5"/>
        <v>5824229.4800000004</v>
      </c>
      <c r="E23" s="151">
        <v>3530201.01</v>
      </c>
      <c r="F23" s="151">
        <v>3535891.99</v>
      </c>
      <c r="G23" s="152">
        <f t="shared" si="6"/>
        <v>2294028.4700000007</v>
      </c>
    </row>
    <row r="24" spans="1:7" x14ac:dyDescent="0.25">
      <c r="A24" s="80" t="s">
        <v>410</v>
      </c>
      <c r="B24" s="151">
        <v>2999543.27</v>
      </c>
      <c r="C24" s="151">
        <v>207134</v>
      </c>
      <c r="D24" s="152">
        <f t="shared" si="5"/>
        <v>3206677.27</v>
      </c>
      <c r="E24" s="151">
        <v>1404432.17</v>
      </c>
      <c r="F24" s="151">
        <v>1404432.17</v>
      </c>
      <c r="G24" s="152">
        <f t="shared" si="6"/>
        <v>1802245.1</v>
      </c>
    </row>
    <row r="25" spans="1:7" x14ac:dyDescent="0.25">
      <c r="A25" s="80" t="s">
        <v>411</v>
      </c>
      <c r="B25" s="152">
        <v>0</v>
      </c>
      <c r="C25" s="152">
        <v>0</v>
      </c>
      <c r="D25" s="152">
        <f t="shared" si="5"/>
        <v>0</v>
      </c>
      <c r="E25" s="152">
        <v>0</v>
      </c>
      <c r="F25" s="152">
        <v>0</v>
      </c>
      <c r="G25" s="152">
        <f t="shared" si="6"/>
        <v>0</v>
      </c>
    </row>
    <row r="26" spans="1:7" x14ac:dyDescent="0.25">
      <c r="A26" s="80" t="s">
        <v>412</v>
      </c>
      <c r="B26" s="151">
        <v>9452387.6600000001</v>
      </c>
      <c r="C26" s="151">
        <v>9739653.4900000002</v>
      </c>
      <c r="D26" s="152">
        <f t="shared" si="5"/>
        <v>19192041.149999999</v>
      </c>
      <c r="E26" s="151">
        <v>6846366.8300000001</v>
      </c>
      <c r="F26" s="151">
        <v>6820187.7199999997</v>
      </c>
      <c r="G26" s="152">
        <f t="shared" si="6"/>
        <v>12345674.319999998</v>
      </c>
    </row>
    <row r="27" spans="1:7" x14ac:dyDescent="0.25">
      <c r="A27" s="60" t="s">
        <v>413</v>
      </c>
      <c r="B27" s="49">
        <f>SUM(B28:B36)</f>
        <v>25607479.34</v>
      </c>
      <c r="C27" s="49">
        <f t="shared" ref="C27:G27" si="7">SUM(C28:C36)</f>
        <v>85710201.790000007</v>
      </c>
      <c r="D27" s="49">
        <f t="shared" si="7"/>
        <v>111317681.13000001</v>
      </c>
      <c r="E27" s="49">
        <f t="shared" si="7"/>
        <v>28403741.200000003</v>
      </c>
      <c r="F27" s="49">
        <f t="shared" si="7"/>
        <v>27596486.5</v>
      </c>
      <c r="G27" s="49">
        <f t="shared" si="7"/>
        <v>82913939.929999992</v>
      </c>
    </row>
    <row r="28" spans="1:7" x14ac:dyDescent="0.25">
      <c r="A28" s="83" t="s">
        <v>414</v>
      </c>
      <c r="B28" s="151">
        <v>3545665.33</v>
      </c>
      <c r="C28" s="151">
        <v>1061000</v>
      </c>
      <c r="D28" s="152">
        <f t="shared" ref="D28:D36" si="8">B28+C28</f>
        <v>4606665.33</v>
      </c>
      <c r="E28" s="151">
        <v>2750132.68</v>
      </c>
      <c r="F28" s="151">
        <v>2762477.98</v>
      </c>
      <c r="G28" s="152">
        <f t="shared" ref="G28:G36" si="9">D28-E28</f>
        <v>1856532.65</v>
      </c>
    </row>
    <row r="29" spans="1:7" x14ac:dyDescent="0.25">
      <c r="A29" s="80" t="s">
        <v>415</v>
      </c>
      <c r="B29" s="151">
        <v>4403042.28</v>
      </c>
      <c r="C29" s="151">
        <v>181562.2</v>
      </c>
      <c r="D29" s="152">
        <f t="shared" si="8"/>
        <v>4584604.4800000004</v>
      </c>
      <c r="E29" s="151">
        <v>2381684.67</v>
      </c>
      <c r="F29" s="151">
        <v>2381684.67</v>
      </c>
      <c r="G29" s="152">
        <f t="shared" si="9"/>
        <v>2202919.8100000005</v>
      </c>
    </row>
    <row r="30" spans="1:7" x14ac:dyDescent="0.25">
      <c r="A30" s="80" t="s">
        <v>416</v>
      </c>
      <c r="B30" s="152">
        <v>0</v>
      </c>
      <c r="C30" s="152">
        <v>0</v>
      </c>
      <c r="D30" s="152">
        <f t="shared" si="8"/>
        <v>0</v>
      </c>
      <c r="E30" s="152">
        <v>0</v>
      </c>
      <c r="F30" s="152">
        <v>0</v>
      </c>
      <c r="G30" s="152">
        <f t="shared" si="9"/>
        <v>0</v>
      </c>
    </row>
    <row r="31" spans="1:7" x14ac:dyDescent="0.25">
      <c r="A31" s="80" t="s">
        <v>417</v>
      </c>
      <c r="B31" s="151">
        <v>17658771.73</v>
      </c>
      <c r="C31" s="151">
        <v>84467639.590000004</v>
      </c>
      <c r="D31" s="152">
        <f t="shared" si="8"/>
        <v>102126411.32000001</v>
      </c>
      <c r="E31" s="151">
        <v>23271923.850000001</v>
      </c>
      <c r="F31" s="151">
        <v>22452323.850000001</v>
      </c>
      <c r="G31" s="152">
        <f t="shared" si="9"/>
        <v>78854487.469999999</v>
      </c>
    </row>
    <row r="32" spans="1:7" x14ac:dyDescent="0.25">
      <c r="A32" s="80" t="s">
        <v>418</v>
      </c>
      <c r="B32" s="152">
        <v>0</v>
      </c>
      <c r="C32" s="152">
        <v>0</v>
      </c>
      <c r="D32" s="152">
        <f t="shared" si="8"/>
        <v>0</v>
      </c>
      <c r="E32" s="152">
        <v>0</v>
      </c>
      <c r="F32" s="152">
        <v>0</v>
      </c>
      <c r="G32" s="152">
        <f t="shared" si="9"/>
        <v>0</v>
      </c>
    </row>
    <row r="33" spans="1:7" ht="14.45" customHeight="1" x14ac:dyDescent="0.25">
      <c r="A33" s="80" t="s">
        <v>419</v>
      </c>
      <c r="B33" s="152">
        <v>0</v>
      </c>
      <c r="C33" s="152">
        <v>0</v>
      </c>
      <c r="D33" s="152">
        <f t="shared" si="8"/>
        <v>0</v>
      </c>
      <c r="E33" s="152">
        <v>0</v>
      </c>
      <c r="F33" s="152">
        <v>0</v>
      </c>
      <c r="G33" s="152">
        <f t="shared" si="9"/>
        <v>0</v>
      </c>
    </row>
    <row r="34" spans="1:7" ht="14.45" customHeight="1" x14ac:dyDescent="0.25">
      <c r="A34" s="80" t="s">
        <v>420</v>
      </c>
      <c r="B34" s="152">
        <v>0</v>
      </c>
      <c r="C34" s="152">
        <v>0</v>
      </c>
      <c r="D34" s="152">
        <f t="shared" si="8"/>
        <v>0</v>
      </c>
      <c r="E34" s="152">
        <v>0</v>
      </c>
      <c r="F34" s="152">
        <v>0</v>
      </c>
      <c r="G34" s="152">
        <f t="shared" si="9"/>
        <v>0</v>
      </c>
    </row>
    <row r="35" spans="1:7" ht="14.45" customHeight="1" x14ac:dyDescent="0.25">
      <c r="A35" s="80" t="s">
        <v>421</v>
      </c>
      <c r="B35" s="152">
        <v>0</v>
      </c>
      <c r="C35" s="152">
        <v>0</v>
      </c>
      <c r="D35" s="152">
        <f t="shared" si="8"/>
        <v>0</v>
      </c>
      <c r="E35" s="152">
        <v>0</v>
      </c>
      <c r="F35" s="152">
        <v>0</v>
      </c>
      <c r="G35" s="152">
        <f t="shared" si="9"/>
        <v>0</v>
      </c>
    </row>
    <row r="36" spans="1:7" ht="14.45" customHeight="1" x14ac:dyDescent="0.25">
      <c r="A36" s="80" t="s">
        <v>422</v>
      </c>
      <c r="B36" s="152">
        <v>0</v>
      </c>
      <c r="C36" s="152">
        <v>0</v>
      </c>
      <c r="D36" s="152">
        <f t="shared" si="8"/>
        <v>0</v>
      </c>
      <c r="E36" s="152">
        <v>0</v>
      </c>
      <c r="F36" s="152">
        <v>0</v>
      </c>
      <c r="G36" s="152">
        <f t="shared" si="9"/>
        <v>0</v>
      </c>
    </row>
    <row r="37" spans="1:7" ht="14.45" customHeight="1" x14ac:dyDescent="0.25">
      <c r="A37" s="61" t="s">
        <v>423</v>
      </c>
      <c r="B37" s="49">
        <f>SUM(B38:B41)</f>
        <v>0</v>
      </c>
      <c r="C37" s="49">
        <f t="shared" ref="C37:G37" si="10">SUM(C38:C41)</f>
        <v>0</v>
      </c>
      <c r="D37" s="49">
        <f t="shared" si="10"/>
        <v>0</v>
      </c>
      <c r="E37" s="49">
        <f t="shared" si="10"/>
        <v>0</v>
      </c>
      <c r="F37" s="49">
        <f t="shared" si="10"/>
        <v>0</v>
      </c>
      <c r="G37" s="49">
        <f t="shared" si="10"/>
        <v>0</v>
      </c>
    </row>
    <row r="38" spans="1:7" x14ac:dyDescent="0.25">
      <c r="A38" s="83" t="s">
        <v>424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425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426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427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428</v>
      </c>
      <c r="B43" s="4">
        <f>SUM(B44,B53,B61,B71)</f>
        <v>121765046.35000001</v>
      </c>
      <c r="C43" s="4">
        <f t="shared" ref="C43:G43" si="11">SUM(C44,C53,C61,C71)</f>
        <v>157789362.17000002</v>
      </c>
      <c r="D43" s="4">
        <f t="shared" si="11"/>
        <v>279554408.51999998</v>
      </c>
      <c r="E43" s="4">
        <f t="shared" si="11"/>
        <v>98990546.410000011</v>
      </c>
      <c r="F43" s="4">
        <f t="shared" si="11"/>
        <v>98204085.290000007</v>
      </c>
      <c r="G43" s="4">
        <f t="shared" si="11"/>
        <v>180563862.11000001</v>
      </c>
    </row>
    <row r="44" spans="1:7" x14ac:dyDescent="0.25">
      <c r="A44" s="60" t="s">
        <v>396</v>
      </c>
      <c r="B44" s="49">
        <f>SUM(B45:B52)</f>
        <v>70957465.010000005</v>
      </c>
      <c r="C44" s="49">
        <f t="shared" ref="C44:G44" si="12">SUM(C45:C52)</f>
        <v>8504613.8200000003</v>
      </c>
      <c r="D44" s="49">
        <f t="shared" si="12"/>
        <v>79462078.829999998</v>
      </c>
      <c r="E44" s="49">
        <f t="shared" si="12"/>
        <v>48312255.340000004</v>
      </c>
      <c r="F44" s="49">
        <f t="shared" si="12"/>
        <v>48375780.710000001</v>
      </c>
      <c r="G44" s="49">
        <f t="shared" si="12"/>
        <v>31149823.489999998</v>
      </c>
    </row>
    <row r="45" spans="1:7" x14ac:dyDescent="0.25">
      <c r="A45" s="83" t="s">
        <v>397</v>
      </c>
      <c r="B45" s="152">
        <v>0</v>
      </c>
      <c r="C45" s="152">
        <v>0</v>
      </c>
      <c r="D45" s="152">
        <f t="shared" ref="D45:D52" si="13">B45+C45</f>
        <v>0</v>
      </c>
      <c r="E45" s="152">
        <v>0</v>
      </c>
      <c r="F45" s="152">
        <v>0</v>
      </c>
      <c r="G45" s="152">
        <f t="shared" ref="G45:G52" si="14">D45-E45</f>
        <v>0</v>
      </c>
    </row>
    <row r="46" spans="1:7" x14ac:dyDescent="0.25">
      <c r="A46" s="83" t="s">
        <v>398</v>
      </c>
      <c r="B46" s="152">
        <v>0</v>
      </c>
      <c r="C46" s="152">
        <v>0</v>
      </c>
      <c r="D46" s="152">
        <f t="shared" si="13"/>
        <v>0</v>
      </c>
      <c r="E46" s="152">
        <v>0</v>
      </c>
      <c r="F46" s="152">
        <v>0</v>
      </c>
      <c r="G46" s="152">
        <f t="shared" si="14"/>
        <v>0</v>
      </c>
    </row>
    <row r="47" spans="1:7" x14ac:dyDescent="0.25">
      <c r="A47" s="83" t="s">
        <v>399</v>
      </c>
      <c r="B47" s="151">
        <v>0</v>
      </c>
      <c r="C47" s="151">
        <v>2377160.7999999998</v>
      </c>
      <c r="D47" s="152">
        <f t="shared" si="13"/>
        <v>2377160.7999999998</v>
      </c>
      <c r="E47" s="151">
        <v>2120000</v>
      </c>
      <c r="F47" s="151">
        <v>2120000</v>
      </c>
      <c r="G47" s="152">
        <f t="shared" si="14"/>
        <v>257160.79999999981</v>
      </c>
    </row>
    <row r="48" spans="1:7" x14ac:dyDescent="0.25">
      <c r="A48" s="83" t="s">
        <v>400</v>
      </c>
      <c r="B48" s="152">
        <v>0</v>
      </c>
      <c r="C48" s="152">
        <v>0</v>
      </c>
      <c r="D48" s="152">
        <f t="shared" si="13"/>
        <v>0</v>
      </c>
      <c r="E48" s="152">
        <v>0</v>
      </c>
      <c r="F48" s="152">
        <v>0</v>
      </c>
      <c r="G48" s="152">
        <f t="shared" si="14"/>
        <v>0</v>
      </c>
    </row>
    <row r="49" spans="1:7" x14ac:dyDescent="0.25">
      <c r="A49" s="83" t="s">
        <v>401</v>
      </c>
      <c r="B49" s="151">
        <v>998605.83</v>
      </c>
      <c r="C49" s="151">
        <v>0</v>
      </c>
      <c r="D49" s="152">
        <f t="shared" si="13"/>
        <v>998605.83</v>
      </c>
      <c r="E49" s="151">
        <v>454554</v>
      </c>
      <c r="F49" s="151">
        <v>454554</v>
      </c>
      <c r="G49" s="152">
        <f t="shared" si="14"/>
        <v>544051.82999999996</v>
      </c>
    </row>
    <row r="50" spans="1:7" x14ac:dyDescent="0.25">
      <c r="A50" s="83" t="s">
        <v>402</v>
      </c>
      <c r="B50" s="152">
        <v>0</v>
      </c>
      <c r="C50" s="152">
        <v>0</v>
      </c>
      <c r="D50" s="152">
        <f t="shared" si="13"/>
        <v>0</v>
      </c>
      <c r="E50" s="152">
        <v>0</v>
      </c>
      <c r="F50" s="152">
        <v>0</v>
      </c>
      <c r="G50" s="152">
        <f t="shared" si="14"/>
        <v>0</v>
      </c>
    </row>
    <row r="51" spans="1:7" x14ac:dyDescent="0.25">
      <c r="A51" s="83" t="s">
        <v>403</v>
      </c>
      <c r="B51" s="151">
        <v>69958859.180000007</v>
      </c>
      <c r="C51" s="151">
        <v>6127453.0199999996</v>
      </c>
      <c r="D51" s="152">
        <f t="shared" si="13"/>
        <v>76086312.200000003</v>
      </c>
      <c r="E51" s="151">
        <v>45737701.340000004</v>
      </c>
      <c r="F51" s="151">
        <v>45801226.710000001</v>
      </c>
      <c r="G51" s="152">
        <f t="shared" si="14"/>
        <v>30348610.859999999</v>
      </c>
    </row>
    <row r="52" spans="1:7" x14ac:dyDescent="0.25">
      <c r="A52" s="83" t="s">
        <v>404</v>
      </c>
      <c r="B52" s="152">
        <v>0</v>
      </c>
      <c r="C52" s="152">
        <v>0</v>
      </c>
      <c r="D52" s="152">
        <f t="shared" si="13"/>
        <v>0</v>
      </c>
      <c r="E52" s="152">
        <v>0</v>
      </c>
      <c r="F52" s="152">
        <v>0</v>
      </c>
      <c r="G52" s="152">
        <f t="shared" si="14"/>
        <v>0</v>
      </c>
    </row>
    <row r="53" spans="1:7" x14ac:dyDescent="0.25">
      <c r="A53" s="60" t="s">
        <v>405</v>
      </c>
      <c r="B53" s="49">
        <f>SUM(B54:B60)</f>
        <v>26057130.5</v>
      </c>
      <c r="C53" s="49">
        <f t="shared" ref="C53:G53" si="15">SUM(C54:C60)</f>
        <v>25318138.490000002</v>
      </c>
      <c r="D53" s="49">
        <f t="shared" si="15"/>
        <v>51375268.990000002</v>
      </c>
      <c r="E53" s="49">
        <f t="shared" si="15"/>
        <v>18813952.149999999</v>
      </c>
      <c r="F53" s="49">
        <f t="shared" si="15"/>
        <v>17963965.66</v>
      </c>
      <c r="G53" s="49">
        <f t="shared" si="15"/>
        <v>32561316.840000004</v>
      </c>
    </row>
    <row r="54" spans="1:7" x14ac:dyDescent="0.25">
      <c r="A54" s="83" t="s">
        <v>406</v>
      </c>
      <c r="B54" s="152">
        <v>0</v>
      </c>
      <c r="C54" s="152">
        <v>0</v>
      </c>
      <c r="D54" s="152">
        <f t="shared" ref="D54:D60" si="16">B54+C54</f>
        <v>0</v>
      </c>
      <c r="E54" s="152">
        <v>0</v>
      </c>
      <c r="F54" s="152">
        <v>0</v>
      </c>
      <c r="G54" s="152">
        <f t="shared" ref="G54:G60" si="17">D54-E54</f>
        <v>0</v>
      </c>
    </row>
    <row r="55" spans="1:7" x14ac:dyDescent="0.25">
      <c r="A55" s="83" t="s">
        <v>407</v>
      </c>
      <c r="B55" s="151">
        <v>14544641.99</v>
      </c>
      <c r="C55" s="151">
        <v>10102153</v>
      </c>
      <c r="D55" s="152">
        <f t="shared" si="16"/>
        <v>24646794.990000002</v>
      </c>
      <c r="E55" s="151">
        <v>17757392.149999999</v>
      </c>
      <c r="F55" s="151">
        <v>16907405.66</v>
      </c>
      <c r="G55" s="152">
        <f t="shared" si="17"/>
        <v>6889402.8400000036</v>
      </c>
    </row>
    <row r="56" spans="1:7" x14ac:dyDescent="0.25">
      <c r="A56" s="83" t="s">
        <v>408</v>
      </c>
      <c r="B56" s="152">
        <v>0</v>
      </c>
      <c r="C56" s="152">
        <v>0</v>
      </c>
      <c r="D56" s="152">
        <f t="shared" si="16"/>
        <v>0</v>
      </c>
      <c r="E56" s="152">
        <v>0</v>
      </c>
      <c r="F56" s="152">
        <v>0</v>
      </c>
      <c r="G56" s="152">
        <f t="shared" si="17"/>
        <v>0</v>
      </c>
    </row>
    <row r="57" spans="1:7" x14ac:dyDescent="0.25">
      <c r="A57" s="84" t="s">
        <v>409</v>
      </c>
      <c r="B57" s="151">
        <v>0</v>
      </c>
      <c r="C57" s="151">
        <v>194000</v>
      </c>
      <c r="D57" s="152">
        <f t="shared" si="16"/>
        <v>194000</v>
      </c>
      <c r="E57" s="151">
        <v>150960</v>
      </c>
      <c r="F57" s="151">
        <v>150960</v>
      </c>
      <c r="G57" s="152">
        <f t="shared" si="17"/>
        <v>43040</v>
      </c>
    </row>
    <row r="58" spans="1:7" x14ac:dyDescent="0.25">
      <c r="A58" s="83" t="s">
        <v>410</v>
      </c>
      <c r="B58" s="152">
        <v>0</v>
      </c>
      <c r="C58" s="152">
        <v>0</v>
      </c>
      <c r="D58" s="152">
        <f t="shared" si="16"/>
        <v>0</v>
      </c>
      <c r="E58" s="152">
        <v>0</v>
      </c>
      <c r="F58" s="152">
        <v>0</v>
      </c>
      <c r="G58" s="152">
        <f t="shared" si="17"/>
        <v>0</v>
      </c>
    </row>
    <row r="59" spans="1:7" x14ac:dyDescent="0.25">
      <c r="A59" s="83" t="s">
        <v>411</v>
      </c>
      <c r="B59" s="152">
        <v>0</v>
      </c>
      <c r="C59" s="152">
        <v>0</v>
      </c>
      <c r="D59" s="152">
        <f t="shared" si="16"/>
        <v>0</v>
      </c>
      <c r="E59" s="152">
        <v>0</v>
      </c>
      <c r="F59" s="152">
        <v>0</v>
      </c>
      <c r="G59" s="152">
        <f t="shared" si="17"/>
        <v>0</v>
      </c>
    </row>
    <row r="60" spans="1:7" x14ac:dyDescent="0.25">
      <c r="A60" s="83" t="s">
        <v>412</v>
      </c>
      <c r="B60" s="151">
        <v>11512488.51</v>
      </c>
      <c r="C60" s="151">
        <v>15021985.49</v>
      </c>
      <c r="D60" s="152">
        <f t="shared" si="16"/>
        <v>26534474</v>
      </c>
      <c r="E60" s="151">
        <v>905600</v>
      </c>
      <c r="F60" s="151">
        <v>905600</v>
      </c>
      <c r="G60" s="152">
        <f t="shared" si="17"/>
        <v>25628874</v>
      </c>
    </row>
    <row r="61" spans="1:7" x14ac:dyDescent="0.25">
      <c r="A61" s="60" t="s">
        <v>413</v>
      </c>
      <c r="B61" s="49">
        <f>SUM(B62:B70)</f>
        <v>24750450.84</v>
      </c>
      <c r="C61" s="49">
        <f t="shared" ref="C61:G61" si="18">SUM(C62:C70)</f>
        <v>123966609.86</v>
      </c>
      <c r="D61" s="49">
        <f t="shared" si="18"/>
        <v>148717060.69999999</v>
      </c>
      <c r="E61" s="49">
        <f t="shared" si="18"/>
        <v>31864338.920000002</v>
      </c>
      <c r="F61" s="49">
        <f t="shared" si="18"/>
        <v>31864338.920000002</v>
      </c>
      <c r="G61" s="49">
        <f t="shared" si="18"/>
        <v>116852721.78</v>
      </c>
    </row>
    <row r="62" spans="1:7" x14ac:dyDescent="0.25">
      <c r="A62" s="83" t="s">
        <v>414</v>
      </c>
      <c r="B62" s="151">
        <v>0</v>
      </c>
      <c r="C62" s="151">
        <v>275000</v>
      </c>
      <c r="D62" s="152">
        <f t="shared" ref="D62:D70" si="19">B62+C62</f>
        <v>275000</v>
      </c>
      <c r="E62" s="151">
        <v>230000</v>
      </c>
      <c r="F62" s="151">
        <v>230000</v>
      </c>
      <c r="G62" s="152">
        <f t="shared" ref="G62:G70" si="20">D62-E62</f>
        <v>45000</v>
      </c>
    </row>
    <row r="63" spans="1:7" x14ac:dyDescent="0.25">
      <c r="A63" s="83" t="s">
        <v>415</v>
      </c>
      <c r="B63" s="151">
        <v>4332367.9400000004</v>
      </c>
      <c r="C63" s="151">
        <v>5115269.0999999996</v>
      </c>
      <c r="D63" s="152">
        <f t="shared" si="19"/>
        <v>9447637.0399999991</v>
      </c>
      <c r="E63" s="151">
        <v>966375</v>
      </c>
      <c r="F63" s="151">
        <v>966375</v>
      </c>
      <c r="G63" s="152">
        <f t="shared" si="20"/>
        <v>8481262.0399999991</v>
      </c>
    </row>
    <row r="64" spans="1:7" x14ac:dyDescent="0.25">
      <c r="A64" s="83" t="s">
        <v>416</v>
      </c>
      <c r="B64" s="152">
        <v>0</v>
      </c>
      <c r="C64" s="152">
        <v>0</v>
      </c>
      <c r="D64" s="152">
        <f t="shared" si="19"/>
        <v>0</v>
      </c>
      <c r="E64" s="152">
        <v>0</v>
      </c>
      <c r="F64" s="152">
        <v>0</v>
      </c>
      <c r="G64" s="152">
        <f t="shared" si="20"/>
        <v>0</v>
      </c>
    </row>
    <row r="65" spans="1:7" x14ac:dyDescent="0.25">
      <c r="A65" s="83" t="s">
        <v>417</v>
      </c>
      <c r="B65" s="151">
        <v>20418082.899999999</v>
      </c>
      <c r="C65" s="151">
        <v>118576340.76000001</v>
      </c>
      <c r="D65" s="152">
        <f t="shared" si="19"/>
        <v>138994423.66</v>
      </c>
      <c r="E65" s="151">
        <v>30667963.920000002</v>
      </c>
      <c r="F65" s="151">
        <v>30667963.920000002</v>
      </c>
      <c r="G65" s="152">
        <f t="shared" si="20"/>
        <v>108326459.73999999</v>
      </c>
    </row>
    <row r="66" spans="1:7" x14ac:dyDescent="0.25">
      <c r="A66" s="83" t="s">
        <v>418</v>
      </c>
      <c r="B66" s="152">
        <v>0</v>
      </c>
      <c r="C66" s="152">
        <v>0</v>
      </c>
      <c r="D66" s="152">
        <f t="shared" si="19"/>
        <v>0</v>
      </c>
      <c r="E66" s="152">
        <v>0</v>
      </c>
      <c r="F66" s="152">
        <v>0</v>
      </c>
      <c r="G66" s="152">
        <f t="shared" si="20"/>
        <v>0</v>
      </c>
    </row>
    <row r="67" spans="1:7" x14ac:dyDescent="0.25">
      <c r="A67" s="83" t="s">
        <v>419</v>
      </c>
      <c r="B67" s="152">
        <v>0</v>
      </c>
      <c r="C67" s="152">
        <v>0</v>
      </c>
      <c r="D67" s="152">
        <f t="shared" si="19"/>
        <v>0</v>
      </c>
      <c r="E67" s="152">
        <v>0</v>
      </c>
      <c r="F67" s="152">
        <v>0</v>
      </c>
      <c r="G67" s="152">
        <f t="shared" si="20"/>
        <v>0</v>
      </c>
    </row>
    <row r="68" spans="1:7" x14ac:dyDescent="0.25">
      <c r="A68" s="83" t="s">
        <v>420</v>
      </c>
      <c r="B68" s="152">
        <v>0</v>
      </c>
      <c r="C68" s="152">
        <v>0</v>
      </c>
      <c r="D68" s="152">
        <f t="shared" si="19"/>
        <v>0</v>
      </c>
      <c r="E68" s="152">
        <v>0</v>
      </c>
      <c r="F68" s="152">
        <v>0</v>
      </c>
      <c r="G68" s="152">
        <f t="shared" si="20"/>
        <v>0</v>
      </c>
    </row>
    <row r="69" spans="1:7" x14ac:dyDescent="0.25">
      <c r="A69" s="83" t="s">
        <v>421</v>
      </c>
      <c r="B69" s="152">
        <v>0</v>
      </c>
      <c r="C69" s="152">
        <v>0</v>
      </c>
      <c r="D69" s="152">
        <f t="shared" si="19"/>
        <v>0</v>
      </c>
      <c r="E69" s="152">
        <v>0</v>
      </c>
      <c r="F69" s="152">
        <v>0</v>
      </c>
      <c r="G69" s="152">
        <f t="shared" si="20"/>
        <v>0</v>
      </c>
    </row>
    <row r="70" spans="1:7" x14ac:dyDescent="0.25">
      <c r="A70" s="83" t="s">
        <v>422</v>
      </c>
      <c r="B70" s="152">
        <v>0</v>
      </c>
      <c r="C70" s="152">
        <v>0</v>
      </c>
      <c r="D70" s="152">
        <f t="shared" si="19"/>
        <v>0</v>
      </c>
      <c r="E70" s="152">
        <v>0</v>
      </c>
      <c r="F70" s="152">
        <v>0</v>
      </c>
      <c r="G70" s="152">
        <f t="shared" si="20"/>
        <v>0</v>
      </c>
    </row>
    <row r="71" spans="1:7" x14ac:dyDescent="0.25">
      <c r="A71" s="61" t="s">
        <v>423</v>
      </c>
      <c r="B71" s="49">
        <f>SUM(B72:B75)</f>
        <v>0</v>
      </c>
      <c r="C71" s="49">
        <f t="shared" ref="C71:G71" si="21">SUM(C72:C75)</f>
        <v>0</v>
      </c>
      <c r="D71" s="49">
        <f t="shared" si="21"/>
        <v>0</v>
      </c>
      <c r="E71" s="49">
        <f t="shared" si="21"/>
        <v>0</v>
      </c>
      <c r="F71" s="49">
        <f t="shared" si="21"/>
        <v>0</v>
      </c>
      <c r="G71" s="49">
        <f t="shared" si="21"/>
        <v>0</v>
      </c>
    </row>
    <row r="72" spans="1:7" x14ac:dyDescent="0.25">
      <c r="A72" s="83" t="s">
        <v>424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425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426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427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365503763.33999997</v>
      </c>
      <c r="C77" s="4">
        <f t="shared" ref="C77:G77" si="22">C43+C9</f>
        <v>254186278.47000003</v>
      </c>
      <c r="D77" s="4">
        <f t="shared" si="22"/>
        <v>619690041.80999994</v>
      </c>
      <c r="E77" s="4">
        <f t="shared" si="22"/>
        <v>255673319.61000001</v>
      </c>
      <c r="F77" s="4">
        <f t="shared" si="22"/>
        <v>251153325.70999998</v>
      </c>
      <c r="G77" s="4">
        <f t="shared" si="22"/>
        <v>364016722.19999999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27 B37:G44 B53:G53 B61:G61 B71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B22" sqref="B22:G22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70" t="s">
        <v>429</v>
      </c>
      <c r="B1" s="163"/>
      <c r="C1" s="163"/>
      <c r="D1" s="163"/>
      <c r="E1" s="163"/>
      <c r="F1" s="163"/>
      <c r="G1" s="164"/>
    </row>
    <row r="2" spans="1:7" x14ac:dyDescent="0.25">
      <c r="A2" s="113" t="str">
        <f>'Formato 1'!A2</f>
        <v>Municipio de Apaseo el Grande, Guanajuato</v>
      </c>
      <c r="B2" s="114"/>
      <c r="C2" s="114"/>
      <c r="D2" s="114"/>
      <c r="E2" s="114"/>
      <c r="F2" s="114"/>
      <c r="G2" s="115"/>
    </row>
    <row r="3" spans="1:7" x14ac:dyDescent="0.25">
      <c r="A3" s="116" t="s">
        <v>302</v>
      </c>
      <c r="B3" s="117"/>
      <c r="C3" s="117"/>
      <c r="D3" s="117"/>
      <c r="E3" s="117"/>
      <c r="F3" s="117"/>
      <c r="G3" s="118"/>
    </row>
    <row r="4" spans="1:7" x14ac:dyDescent="0.25">
      <c r="A4" s="116" t="s">
        <v>430</v>
      </c>
      <c r="B4" s="117"/>
      <c r="C4" s="117"/>
      <c r="D4" s="117"/>
      <c r="E4" s="117"/>
      <c r="F4" s="117"/>
      <c r="G4" s="118"/>
    </row>
    <row r="5" spans="1:7" x14ac:dyDescent="0.25">
      <c r="A5" s="116" t="str">
        <f>'Formato 3'!A4</f>
        <v>Del 1 de Enero al 30 de Septiembre de 2023 (b)</v>
      </c>
      <c r="B5" s="117"/>
      <c r="C5" s="117"/>
      <c r="D5" s="117"/>
      <c r="E5" s="117"/>
      <c r="F5" s="117"/>
      <c r="G5" s="118"/>
    </row>
    <row r="6" spans="1:7" ht="41.45" customHeight="1" x14ac:dyDescent="0.25">
      <c r="A6" s="119" t="s">
        <v>2</v>
      </c>
      <c r="B6" s="120"/>
      <c r="C6" s="120"/>
      <c r="D6" s="120"/>
      <c r="E6" s="120"/>
      <c r="F6" s="120"/>
      <c r="G6" s="121"/>
    </row>
    <row r="7" spans="1:7" x14ac:dyDescent="0.25">
      <c r="A7" s="165" t="s">
        <v>431</v>
      </c>
      <c r="B7" s="168" t="s">
        <v>304</v>
      </c>
      <c r="C7" s="168"/>
      <c r="D7" s="168"/>
      <c r="E7" s="168"/>
      <c r="F7" s="168"/>
      <c r="G7" s="168" t="s">
        <v>305</v>
      </c>
    </row>
    <row r="8" spans="1:7" ht="30" x14ac:dyDescent="0.25">
      <c r="A8" s="166"/>
      <c r="B8" s="7" t="s">
        <v>306</v>
      </c>
      <c r="C8" s="34" t="s">
        <v>394</v>
      </c>
      <c r="D8" s="34" t="s">
        <v>237</v>
      </c>
      <c r="E8" s="34" t="s">
        <v>192</v>
      </c>
      <c r="F8" s="34" t="s">
        <v>209</v>
      </c>
      <c r="G8" s="178"/>
    </row>
    <row r="9" spans="1:7" ht="15.75" customHeight="1" x14ac:dyDescent="0.25">
      <c r="A9" s="27" t="s">
        <v>432</v>
      </c>
      <c r="B9" s="122">
        <f>SUM(B10,B11,B12,B15,B16,B19)</f>
        <v>116069973.01000001</v>
      </c>
      <c r="C9" s="122">
        <f t="shared" ref="C9:G9" si="0">SUM(C10,C11,C12,C15,C16,C19)</f>
        <v>11232603.66</v>
      </c>
      <c r="D9" s="122">
        <f t="shared" si="0"/>
        <v>127302576.67</v>
      </c>
      <c r="E9" s="122">
        <f t="shared" si="0"/>
        <v>73683875.280000001</v>
      </c>
      <c r="F9" s="122">
        <f t="shared" si="0"/>
        <v>72999455.519999996</v>
      </c>
      <c r="G9" s="122">
        <f t="shared" si="0"/>
        <v>53618701.390000001</v>
      </c>
    </row>
    <row r="10" spans="1:7" x14ac:dyDescent="0.25">
      <c r="A10" s="60" t="s">
        <v>433</v>
      </c>
      <c r="B10" s="149">
        <v>116069973.01000001</v>
      </c>
      <c r="C10" s="149">
        <v>11232603.66</v>
      </c>
      <c r="D10" s="150">
        <f>B10+C10</f>
        <v>127302576.67</v>
      </c>
      <c r="E10" s="149">
        <v>73683875.280000001</v>
      </c>
      <c r="F10" s="149">
        <v>72999455.519999996</v>
      </c>
      <c r="G10" s="150">
        <f>D10-E10</f>
        <v>53618701.390000001</v>
      </c>
    </row>
    <row r="11" spans="1:7" ht="15.75" customHeight="1" x14ac:dyDescent="0.25">
      <c r="A11" s="60" t="s">
        <v>434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435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436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437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438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439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440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441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442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443</v>
      </c>
      <c r="B21" s="37">
        <f>SUM(B22,B23,B24,B27,B28,B31)</f>
        <v>61073341.469999999</v>
      </c>
      <c r="C21" s="37">
        <f t="shared" ref="C21:F21" si="4">SUM(C22,C23,C24,C27,C28,C31)</f>
        <v>-630680.9</v>
      </c>
      <c r="D21" s="37">
        <f t="shared" si="4"/>
        <v>60442660.57</v>
      </c>
      <c r="E21" s="37">
        <f t="shared" si="4"/>
        <v>36726605.009999998</v>
      </c>
      <c r="F21" s="37">
        <f t="shared" si="4"/>
        <v>36798569.380000003</v>
      </c>
      <c r="G21" s="37">
        <f>SUM(G22,G23,G24,G27,G28,G31)</f>
        <v>23716055.560000002</v>
      </c>
    </row>
    <row r="22" spans="1:7" x14ac:dyDescent="0.25">
      <c r="A22" s="60" t="s">
        <v>433</v>
      </c>
      <c r="B22" s="149">
        <v>61073341.469999999</v>
      </c>
      <c r="C22" s="149">
        <v>-630680.9</v>
      </c>
      <c r="D22" s="150">
        <f>B22+C22</f>
        <v>60442660.57</v>
      </c>
      <c r="E22" s="149">
        <v>36726605.009999998</v>
      </c>
      <c r="F22" s="149">
        <v>36798569.380000003</v>
      </c>
      <c r="G22" s="150">
        <f>D22-E22</f>
        <v>23716055.560000002</v>
      </c>
    </row>
    <row r="23" spans="1:7" x14ac:dyDescent="0.25">
      <c r="A23" s="60" t="s">
        <v>434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ref="G23:G31" si="5">D23-E23</f>
        <v>0</v>
      </c>
    </row>
    <row r="24" spans="1:7" x14ac:dyDescent="0.25">
      <c r="A24" s="60" t="s">
        <v>435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436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437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438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439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440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441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442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444</v>
      </c>
      <c r="B33" s="37">
        <f>B21+B9</f>
        <v>177143314.48000002</v>
      </c>
      <c r="C33" s="37">
        <f t="shared" ref="C33:G33" si="8">C21+C9</f>
        <v>10601922.76</v>
      </c>
      <c r="D33" s="37">
        <f t="shared" si="8"/>
        <v>187745237.24000001</v>
      </c>
      <c r="E33" s="37">
        <f t="shared" si="8"/>
        <v>110410480.28999999</v>
      </c>
      <c r="F33" s="37">
        <f t="shared" si="8"/>
        <v>109798024.90000001</v>
      </c>
      <c r="G33" s="37">
        <f t="shared" si="8"/>
        <v>77334756.950000003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0c865bf4-0f22-4e4d-b041-7b0c1657e5a8"/>
    <ds:schemaRef ds:uri="6aa8a68a-ab09-4ac8-a697-fdce915bc567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dcterms:created xsi:type="dcterms:W3CDTF">2023-03-16T22:14:51Z</dcterms:created>
  <dcterms:modified xsi:type="dcterms:W3CDTF">2023-10-31T16:41:10Z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