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Escritorio\CUENTA PUBLICA 1ER TRIM 23\"/>
    </mc:Choice>
  </mc:AlternateContent>
  <bookViews>
    <workbookView xWindow="0" yWindow="0" windowWidth="23040" windowHeight="952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s="1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D48" i="62" s="1"/>
  <c r="D122" i="62" s="1"/>
  <c r="C58" i="60"/>
  <c r="C63" i="62"/>
  <c r="C48" i="62" s="1"/>
  <c r="C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<sst xmlns="http://schemas.openxmlformats.org/spreadsheetml/2006/main" count="935" uniqueCount="664">
  <si>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</si>
  <si>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</si>
  <si>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</si>
  <si>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</si>
  <si>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</si>
  <si>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</si>
  <si>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</si>
  <si>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</si>
  <si>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</si>
  <si>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</si>
  <si>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</si>
  <si>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</si>
  <si>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</si>
  <si>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</si>
  <si>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</si>
  <si>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</si>
  <si>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</si>
  <si>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</si>
  <si>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</si>
  <si>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</si>
  <si>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</si>
  <si>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</si>
  <si>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</si>
  <si>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</si>
  <si>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</si>
  <si>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</si>
  <si>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</si>
  <si>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</si>
  <si>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</si>
  <si>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</si>
  <si>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</si>
  <si>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</si>
  <si>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</si>
  <si>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</si>
  <si>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</si>
  <si>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</si>
  <si>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</si>
  <si>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</si>
  <si>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</si>
  <si>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</si>
  <si>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</si>
  <si>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</si>
  <si>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</si>
  <si>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</si>
  <si>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</si>
  <si>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</si>
  <si>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</si>
  <si>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</si>
  <si>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</si>
  <si>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</si>
  <si>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</si>
  <si>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</si>
  <si>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</si>
  <si>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</si>
  <si>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</si>
  <si>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</si>
  <si>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</si>
  <si>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</si>
  <si>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</si>
  <si>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</si>
  <si>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</si>
  <si>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</si>
  <si>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</si>
  <si>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</si>
  <si>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</si>
  <si>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</si>
  <si>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</si>
  <si>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</si>
  <si>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</si>
  <si>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</si>
  <si>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</si>
  <si>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</si>
  <si>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</si>
  <si>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</si>
  <si>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</si>
  <si>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</si>
  <si>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</si>
  <si>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</si>
  <si>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</si>
  <si>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</si>
  <si>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</si>
  <si>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</si>
  <si>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</si>
  <si>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</si>
  <si>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</si>
  <si>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</si>
  <si>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</si>
  <si>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</si>
  <si>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</si>
  <si>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</si>
  <si>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</si>
  <si>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</si>
  <si>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</si>
  <si>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</si>
  <si>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</si>
  <si>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</si>
  <si>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</si>
  <si>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</si>
  <si>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</si>
  <si>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</si>
  <si>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</si>
  <si>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</si>
  <si>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</si>
  <si>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</si>
  <si>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</si>
  <si>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</si>
  <si>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</si>
  <si>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</si>
  <si>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</si>
  <si>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</si>
  <si>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</si>
  <si>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</si>
  <si>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</si>
  <si>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</si>
  <si>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</si>
  <si>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</si>
  <si>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</si>
  <si>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</si>
  <si>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</si>
  <si>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</si>
  <si>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</si>
  <si>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</si>
  <si>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</si>
  <si>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</si>
  <si>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</si>
  <si>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</si>
  <si>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</si>
  <si>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</si>
  <si>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</si>
  <si>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</si>
  <si>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</si>
  <si>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</si>
  <si>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</si>
  <si>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</si>
  <si>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</si>
  <si>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</si>
  <si>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</si>
  <si>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</si>
  <si>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</si>
  <si>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</si>
  <si>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</si>
  <si>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</si>
  <si>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</si>
  <si>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</si>
  <si>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</si>
  <si>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</si>
  <si>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</si>
  <si>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</si>
  <si>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</si>
  <si>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</si>
  <si>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</si>
  <si>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</si>
  <si>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</si>
  <si>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</si>
  <si>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</si>
  <si>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</si>
  <si>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</si>
  <si>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</si>
  <si>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</si>
  <si>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</si>
  <si>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</si>
  <si>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</si>
  <si>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</si>
  <si>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</si>
  <si>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</si>
  <si>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</si>
  <si>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</si>
  <si>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</si>
  <si>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</si>
  <si>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</si>
  <si>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</si>
  <si>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</si>
  <si>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</si>
  <si>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</si>
  <si>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</si>
  <si>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</si>
  <si>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</si>
  <si>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</si>
  <si>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</si>
  <si>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</si>
  <si>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</si>
  <si>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</si>
  <si>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</si>
  <si>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</si>
  <si>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</si>
  <si>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</si>
  <si>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</si>
  <si>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</si>
  <si>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</si>
  <si>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</si>
  <si>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</si>
  <si>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</si>
  <si>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</si>
  <si>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</si>
  <si>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</si>
  <si>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</si>
  <si>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</si>
  <si>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</si>
  <si>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</si>
  <si>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</si>
  <si>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</si>
  <si>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</si>
  <si>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</si>
  <si>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</si>
  <si>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</si>
  <si>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</si>
  <si>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</si>
  <si>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</si>
  <si>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</si>
  <si>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</si>
  <si>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</si>
  <si>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</si>
  <si>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</si>
  <si>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</si>
  <si>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</si>
  <si>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</si>
  <si>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</si>
  <si>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</si>
  <si>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</si>
  <si>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</si>
  <si>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</si>
  <si>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</si>
  <si>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</si>
  <si>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</si>
  <si>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</si>
  <si>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</si>
  <si>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</si>
  <si>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</si>
  <si>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</si>
  <si>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</si>
  <si>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</si>
  <si>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</si>
  <si>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</si>
  <si>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</si>
  <si>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</si>
  <si>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</si>
  <si>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</si>
  <si>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</si>
  <si>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</si>
  <si>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</si>
  <si>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</si>
  <si>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</si>
  <si>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</si>
  <si>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</si>
  <si>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</si>
  <si>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</si>
  <si>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</si>
  <si>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</si>
  <si>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</si>
  <si>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</si>
  <si>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</si>
  <si>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</si>
  <si>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</si>
  <si>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</si>
  <si>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</si>
  <si>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</si>
  <si>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</si>
  <si>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</si>
  <si>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</si>
  <si>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</si>
  <si>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</si>
  <si>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</si>
  <si>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</si>
  <si>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</si>
  <si>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</si>
  <si>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</si>
  <si>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</si>
  <si>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</si>
  <si>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</si>
  <si>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</si>
  <si>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</si>
  <si>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</si>
  <si>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</si>
  <si>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</si>
  <si>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</si>
  <si>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</si>
  <si>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</si>
  <si>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</si>
  <si>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</si>
  <si>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</si>
  <si>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</si>
  <si>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</si>
  <si>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</si>
  <si>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</si>
  <si>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</si>
  <si>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</si>
  <si>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</si>
  <si>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</si>
  <si>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</si>
  <si>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</si>
  <si>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</si>
  <si>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</si>
  <si>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</si>
  <si>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</si>
  <si>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</si>
  <si>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</si>
  <si>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</si>
  <si>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</si>
  <si>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</si>
  <si>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</si>
  <si>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</si>
  <si>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</si>
  <si>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</si>
  <si>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</si>
  <si>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</si>
  <si>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</si>
  <si>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</si>
  <si>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</si>
  <si>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</si>
  <si>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</si>
  <si>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</si>
  <si>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</si>
  <si>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</si>
  <si>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</si>
  <si>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</si>
  <si>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</si>
  <si>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</si>
  <si>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</si>
  <si>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</si>
  <si>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</si>
  <si>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</si>
  <si>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</si>
  <si>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</si>
  <si>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</si>
  <si>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</si>
  <si>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</si>
  <si>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</si>
  <si>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</si>
  <si>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</si>
  <si>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</si>
  <si>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</si>
  <si>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</si>
  <si>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</si>
  <si>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</si>
  <si>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</si>
  <si>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</si>
  <si>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</si>
  <si>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</si>
  <si>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</si>
  <si>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</si>
  <si>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</si>
  <si>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</si>
  <si>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</si>
  <si>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</si>
  <si>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</si>
  <si>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</si>
  <si>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</si>
  <si>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</si>
  <si>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</si>
  <si>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</si>
  <si>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</si>
  <si>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</si>
  <si>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</si>
  <si>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</si>
  <si>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</si>
  <si>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</si>
  <si>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</si>
  <si>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</si>
  <si>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</si>
  <si>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</si>
  <si>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</si>
  <si>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</si>
  <si>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</si>
  <si>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</si>
  <si>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</si>
  <si>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</si>
  <si>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</si>
  <si>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</si>
  <si>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</si>
  <si>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</si>
  <si>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</si>
  <si>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</si>
  <si>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</si>
  <si>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</si>
  <si>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</si>
  <si>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</si>
  <si>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</si>
  <si>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</si>
  <si>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</si>
  <si>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</si>
  <si>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</si>
  <si>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</si>
  <si>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</si>
  <si>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</si>
  <si>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</si>
  <si>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</si>
  <si>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</si>
  <si>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</si>
  <si>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</si>
  <si>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</si>
  <si>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</si>
  <si>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</si>
  <si>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</si>
  <si>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</si>
  <si>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</si>
  <si>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</si>
  <si>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</si>
  <si>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</si>
  <si>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</si>
  <si>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</si>
  <si>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</si>
  <si>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</si>
  <si>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</si>
  <si>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</si>
  <si>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</si>
  <si>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</si>
  <si>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</si>
  <si>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</si>
  <si>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</si>
  <si>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</si>
  <si>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</si>
  <si>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</si>
  <si>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</si>
  <si>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</si>
  <si>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</si>
  <si>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</si>
  <si>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</si>
  <si>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</si>
  <si>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</si>
  <si>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</si>
  <si>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</si>
  <si>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</si>
  <si>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</si>
  <si>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</si>
  <si>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</si>
  <si>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</si>
  <si>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</si>
  <si>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</si>
  <si>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</si>
  <si>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</si>
  <si>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</si>
  <si>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</si>
  <si>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</si>
  <si>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</si>
  <si>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</si>
  <si>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</si>
  <si>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</si>
  <si>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</si>
  <si>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</si>
  <si>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</si>
  <si>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</si>
  <si>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</si>
  <si>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</si>
  <si>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</si>
  <si>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</si>
  <si>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</si>
  <si>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</si>
  <si>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</si>
  <si>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</si>
  <si>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</si>
  <si>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</si>
  <si>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</si>
  <si>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</si>
  <si>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</si>
  <si>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</si>
  <si>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</si>
  <si>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</si>
  <si>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</si>
  <si>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</si>
  <si>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</si>
  <si>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</si>
  <si>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</si>
  <si>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</si>
  <si>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</si>
  <si>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</si>
  <si>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</si>
  <si>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</si>
  <si>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</si>
  <si>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</si>
  <si>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</si>
  <si>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</si>
  <si>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</si>
  <si>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</si>
  <si>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</si>
  <si>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</si>
  <si>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</si>
  <si>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</si>
  <si>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</si>
  <si>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</si>
  <si>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</si>
  <si>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</si>
  <si>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</si>
  <si>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</si>
  <si>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</si>
  <si>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</si>
  <si>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</si>
  <si>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</si>
  <si>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</si>
  <si>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</si>
  <si>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</si>
  <si>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</si>
  <si>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</si>
  <si>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</si>
  <si>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</si>
  <si>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</si>
  <si>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</si>
  <si>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</si>
  <si>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</si>
  <si>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</si>
  <si>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</si>
  <si>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</si>
  <si>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</si>
  <si>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</si>
  <si>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</si>
  <si>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</si>
  <si>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</si>
  <si>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</si>
  <si>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</si>
  <si>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</si>
  <si>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</si>
  <si>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</si>
  <si>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</si>
  <si>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</si>
  <si>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</si>
  <si>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</si>
  <si>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</si>
  <si>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</si>
  <si>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</si>
  <si>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</si>
  <si>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</si>
  <si>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</si>
  <si>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</si>
  <si>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</si>
  <si>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</si>
  <si>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</si>
  <si>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</si>
  <si>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</si>
  <si>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</si>
  <si>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</si>
  <si>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</si>
  <si>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</si>
  <si>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</si>
  <si>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</si>
  <si>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</si>
  <si>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</si>
  <si>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</si>
  <si>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</si>
  <si>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</si>
  <si>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</si>
  <si>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</si>
  <si>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</si>
  <si>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</si>
  <si>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</si>
  <si>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</si>
  <si>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</si>
  <si>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</si>
  <si>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</si>
  <si>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</si>
  <si>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</si>
  <si>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</si>
  <si>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</si>
  <si>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</si>
  <si>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</si>
  <si>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</si>
  <si>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</si>
  <si>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</si>
  <si>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</si>
  <si>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</si>
  <si>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</si>
  <si>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</si>
  <si>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</si>
  <si>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</si>
  <si>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</si>
  <si>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</si>
  <si>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</si>
  <si>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</si>
  <si>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</si>
  <si>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</si>
  <si>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</si>
  <si>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</si>
  <si>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</si>
  <si>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</si>
  <si>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</si>
  <si>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</si>
  <si>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</si>
  <si>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</si>
  <si>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</si>
  <si>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</si>
  <si>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</si>
  <si>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</si>
  <si>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</si>
  <si>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</si>
  <si>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</si>
  <si>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</si>
  <si>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</si>
  <si>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</si>
  <si>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</si>
  <si>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</si>
  <si>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</si>
  <si>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</si>
  <si>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</si>
  <si>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</si>
  <si>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</si>
  <si>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</si>
  <si>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</si>
  <si>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</si>
  <si>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</si>
  <si>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</si>
  <si>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</si>
  <si>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</si>
  <si>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</si>
  <si>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</si>
  <si>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</si>
  <si>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</si>
  <si>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</si>
  <si>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</si>
  <si>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</si>
  <si>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</si>
  <si>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</si>
  <si>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</si>
  <si>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</si>
  <si>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</si>
  <si>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</si>
  <si>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</si>
  <si>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</si>
  <si>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</si>
  <si>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</si>
  <si>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</si>
  <si>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</si>
  <si>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</si>
  <si>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</si>
  <si>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</si>
  <si>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</si>
  <si>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</si>
  <si>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</si>
  <si>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</si>
  <si>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</si>
  <si>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</si>
  <si>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</si>
  <si>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</si>
  <si>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</si>
  <si>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</si>
  <si>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</si>
  <si>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</si>
  <si>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</si>
  <si>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</si>
  <si>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</si>
  <si>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</si>
  <si>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</si>
  <si>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</si>
  <si>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</si>
  <si>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</si>
  <si>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</si>
  <si>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</si>
  <si>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</si>
  <si>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</si>
  <si>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</si>
  <si>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</si>
  <si>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</si>
  <si>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</si>
  <si>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</si>
  <si>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</si>
  <si>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</si>
  <si>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</si>
  <si>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</si>
  <si>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</si>
  <si>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</si>
  <si>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</si>
  <si>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</si>
  <si>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</si>
  <si>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</si>
  <si>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</si>
  <si>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Municipio de Apaseo el Grande, Guanajuato</t>
  </si>
  <si>
    <t>Correspondiente del 1 de Enero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</si>
</sst>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662</v>
      </c>
      <c r="B1" s="166"/>
      <c r="C1" s="17"/>
      <c r="D1" s="14" t="s">
        <v>602</v>
      </c>
      <c r="E1" s="15">
        <v>2023</v>
      </c>
    </row>
    <row r="2" spans="1:5" ht="18.95" customHeight="1" x14ac:dyDescent="0.2">
      <c r="A2" s="167" t="s">
        <v>601</v>
      </c>
      <c r="B2" s="167"/>
      <c r="C2" s="36"/>
      <c r="D2" s="14" t="s">
        <v>603</v>
      </c>
      <c r="E2" s="17" t="s">
        <v>608</v>
      </c>
    </row>
    <row r="3" spans="1:5" ht="18.95" customHeight="1" x14ac:dyDescent="0.2">
      <c r="A3" s="168" t="s">
        <v>663</v>
      </c>
      <c r="B3" s="168"/>
      <c r="C3" s="17"/>
      <c r="D3" s="14" t="s">
        <v>604</v>
      </c>
      <c r="E3" s="15">
        <v>1</v>
      </c>
    </row>
    <row r="4" spans="1:5" s="93" customFormat="1" ht="18.95" customHeight="1" x14ac:dyDescent="0.2">
      <c r="A4" s="168" t="s">
        <v>623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569</v>
      </c>
      <c r="B24" s="95" t="s">
        <v>304</v>
      </c>
    </row>
    <row r="25" spans="1:2" x14ac:dyDescent="0.2">
      <c r="A25" s="94" t="s">
        <v>570</v>
      </c>
      <c r="B25" s="95" t="s">
        <v>571</v>
      </c>
    </row>
    <row r="26" spans="1:2" s="93" customFormat="1" x14ac:dyDescent="0.2">
      <c r="A26" s="94" t="s">
        <v>572</v>
      </c>
      <c r="B26" s="95" t="s">
        <v>341</v>
      </c>
    </row>
    <row r="27" spans="1:2" x14ac:dyDescent="0.2">
      <c r="A27" s="94" t="s">
        <v>573</v>
      </c>
      <c r="B27" s="95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624</v>
      </c>
    </row>
    <row r="41" spans="1:2" ht="12" thickBot="1" x14ac:dyDescent="0.25">
      <c r="A41" s="11"/>
      <c r="B41" s="12"/>
    </row>
    <row r="44" spans="1:2" x14ac:dyDescent="0.2">
      <c r="B44" s="93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662</v>
      </c>
      <c r="B1" s="173"/>
      <c r="C1" s="174"/>
    </row>
    <row r="2" spans="1:3" s="37" customFormat="1" ht="18" customHeight="1" x14ac:dyDescent="0.25">
      <c r="A2" s="175" t="s">
        <v>613</v>
      </c>
      <c r="B2" s="176"/>
      <c r="C2" s="177"/>
    </row>
    <row r="3" spans="1:3" s="37" customFormat="1" ht="18" customHeight="1" x14ac:dyDescent="0.25">
      <c r="A3" s="175" t="s">
        <v>663</v>
      </c>
      <c r="B3" s="178"/>
      <c r="C3" s="177"/>
    </row>
    <row r="4" spans="1:3" s="40" customFormat="1" ht="18" customHeight="1" x14ac:dyDescent="0.2">
      <c r="A4" s="179" t="s">
        <v>614</v>
      </c>
      <c r="B4" s="180"/>
      <c r="C4" s="181"/>
    </row>
    <row r="5" spans="1:3" s="38" customFormat="1" x14ac:dyDescent="0.2">
      <c r="A5" s="58" t="s">
        <v>521</v>
      </c>
      <c r="B5" s="58"/>
      <c r="C5" s="145">
        <v>133866259.06</v>
      </c>
    </row>
    <row r="6" spans="1:3" x14ac:dyDescent="0.2">
      <c r="A6" s="59"/>
      <c r="B6" s="60"/>
      <c r="C6" s="61"/>
    </row>
    <row r="7" spans="1:3" x14ac:dyDescent="0.2">
      <c r="A7" s="68" t="s">
        <v>522</v>
      </c>
      <c r="B7" s="68"/>
      <c r="C7" s="146">
        <f>SUM(C8:C13)</f>
        <v>0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0</v>
      </c>
    </row>
    <row r="13" spans="1:3" x14ac:dyDescent="0.2">
      <c r="A13" s="64" t="s">
        <v>528</v>
      </c>
      <c r="B13" s="65" t="s">
        <v>529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3" x14ac:dyDescent="0.2">
      <c r="A17" s="70">
        <v>3.2</v>
      </c>
      <c r="B17" s="63" t="s">
        <v>530</v>
      </c>
      <c r="C17" s="147">
        <v>0</v>
      </c>
    </row>
    <row r="18" spans="1:3" x14ac:dyDescent="0.2">
      <c r="A18" s="70">
        <v>3.3</v>
      </c>
      <c r="B18" s="65" t="s">
        <v>531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660</v>
      </c>
      <c r="B20" s="73"/>
      <c r="C20" s="145">
        <f>C5+C7-C15</f>
        <v>133866259.06</v>
      </c>
    </row>
    <row r="22" spans="1:3" x14ac:dyDescent="0.2">
      <c r="B22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662</v>
      </c>
      <c r="B1" s="183"/>
      <c r="C1" s="184"/>
    </row>
    <row r="2" spans="1:3" s="41" customFormat="1" ht="18.95" customHeight="1" x14ac:dyDescent="0.25">
      <c r="A2" s="185" t="s">
        <v>615</v>
      </c>
      <c r="B2" s="186"/>
      <c r="C2" s="187"/>
    </row>
    <row r="3" spans="1:3" s="41" customFormat="1" ht="18.95" customHeight="1" x14ac:dyDescent="0.25">
      <c r="A3" s="185" t="s">
        <v>663</v>
      </c>
      <c r="B3" s="188"/>
      <c r="C3" s="187"/>
    </row>
    <row r="4" spans="1:3" s="42" customFormat="1" x14ac:dyDescent="0.2">
      <c r="A4" s="179" t="s">
        <v>614</v>
      </c>
      <c r="B4" s="180"/>
      <c r="C4" s="181"/>
    </row>
    <row r="5" spans="1:3" x14ac:dyDescent="0.2">
      <c r="A5" s="84" t="s">
        <v>534</v>
      </c>
      <c r="B5" s="58"/>
      <c r="C5" s="149">
        <v>84496278.310000002</v>
      </c>
    </row>
    <row r="6" spans="1:3" x14ac:dyDescent="0.2">
      <c r="A6" s="78"/>
      <c r="B6" s="60"/>
      <c r="C6" s="79"/>
    </row>
    <row r="7" spans="1:3" x14ac:dyDescent="0.2">
      <c r="A7" s="68" t="s">
        <v>535</v>
      </c>
      <c r="B7" s="80"/>
      <c r="C7" s="146">
        <f>SUM(C8:C28)</f>
        <v>22027191.579999998</v>
      </c>
    </row>
    <row r="8" spans="1:3" x14ac:dyDescent="0.2">
      <c r="A8" s="128">
        <v>2.1</v>
      </c>
      <c r="B8" s="85" t="s">
        <v>370</v>
      </c>
      <c r="C8" s="150">
        <v>0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109908.5</v>
      </c>
    </row>
    <row r="11" spans="1:3" x14ac:dyDescent="0.2">
      <c r="A11" s="90">
        <v>2.4</v>
      </c>
      <c r="B11" s="77" t="s">
        <v>238</v>
      </c>
      <c r="C11" s="150">
        <v>0</v>
      </c>
    </row>
    <row r="12" spans="1:3" x14ac:dyDescent="0.2">
      <c r="A12" s="90">
        <v>2.5</v>
      </c>
      <c r="B12" s="77" t="s">
        <v>239</v>
      </c>
      <c r="C12" s="150">
        <v>0</v>
      </c>
    </row>
    <row r="13" spans="1:3" x14ac:dyDescent="0.2">
      <c r="A13" s="90">
        <v>2.6</v>
      </c>
      <c r="B13" s="77" t="s">
        <v>240</v>
      </c>
      <c r="C13" s="150">
        <v>0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x14ac:dyDescent="0.2">
      <c r="A15" s="90">
        <v>2.8</v>
      </c>
      <c r="B15" s="77" t="s">
        <v>242</v>
      </c>
      <c r="C15" s="150">
        <v>5233.5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536</v>
      </c>
      <c r="B17" s="77" t="s">
        <v>537</v>
      </c>
      <c r="C17" s="150">
        <v>0</v>
      </c>
    </row>
    <row r="18" spans="1:3" x14ac:dyDescent="0.2">
      <c r="A18" s="90" t="s">
        <v>562</v>
      </c>
      <c r="B18" s="77" t="s">
        <v>246</v>
      </c>
      <c r="C18" s="150">
        <v>0</v>
      </c>
    </row>
    <row r="19" spans="1:3" x14ac:dyDescent="0.2">
      <c r="A19" s="90" t="s">
        <v>563</v>
      </c>
      <c r="B19" s="77" t="s">
        <v>538</v>
      </c>
      <c r="C19" s="150">
        <v>21912049.579999998</v>
      </c>
    </row>
    <row r="20" spans="1:3" x14ac:dyDescent="0.2">
      <c r="A20" s="90" t="s">
        <v>564</v>
      </c>
      <c r="B20" s="77" t="s">
        <v>539</v>
      </c>
      <c r="C20" s="150">
        <v>0</v>
      </c>
    </row>
    <row r="21" spans="1:3" x14ac:dyDescent="0.2">
      <c r="A21" s="90" t="s">
        <v>565</v>
      </c>
      <c r="B21" s="77" t="s">
        <v>540</v>
      </c>
      <c r="C21" s="150">
        <v>0</v>
      </c>
    </row>
    <row r="22" spans="1:3" x14ac:dyDescent="0.2">
      <c r="A22" s="90" t="s">
        <v>541</v>
      </c>
      <c r="B22" s="77" t="s">
        <v>542</v>
      </c>
      <c r="C22" s="150">
        <v>0</v>
      </c>
    </row>
    <row r="23" spans="1:3" x14ac:dyDescent="0.2">
      <c r="A23" s="90" t="s">
        <v>543</v>
      </c>
      <c r="B23" s="77" t="s">
        <v>544</v>
      </c>
      <c r="C23" s="150">
        <v>0</v>
      </c>
    </row>
    <row r="24" spans="1:3" x14ac:dyDescent="0.2">
      <c r="A24" s="90" t="s">
        <v>545</v>
      </c>
      <c r="B24" s="77" t="s">
        <v>546</v>
      </c>
      <c r="C24" s="150">
        <v>0</v>
      </c>
    </row>
    <row r="25" spans="1:3" x14ac:dyDescent="0.2">
      <c r="A25" s="90" t="s">
        <v>547</v>
      </c>
      <c r="B25" s="77" t="s">
        <v>548</v>
      </c>
      <c r="C25" s="150">
        <v>0</v>
      </c>
    </row>
    <row r="26" spans="1:3" x14ac:dyDescent="0.2">
      <c r="A26" s="90" t="s">
        <v>549</v>
      </c>
      <c r="B26" s="77" t="s">
        <v>550</v>
      </c>
      <c r="C26" s="150">
        <v>0</v>
      </c>
    </row>
    <row r="27" spans="1:3" x14ac:dyDescent="0.2">
      <c r="A27" s="90" t="s">
        <v>551</v>
      </c>
      <c r="B27" s="77" t="s">
        <v>552</v>
      </c>
      <c r="C27" s="150">
        <v>0</v>
      </c>
    </row>
    <row r="28" spans="1:3" x14ac:dyDescent="0.2">
      <c r="A28" s="90" t="s">
        <v>553</v>
      </c>
      <c r="B28" s="85" t="s">
        <v>554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555</v>
      </c>
      <c r="B30" s="89"/>
      <c r="C30" s="151">
        <f>SUM(C31:C35)</f>
        <v>0</v>
      </c>
    </row>
    <row r="31" spans="1:3" x14ac:dyDescent="0.2">
      <c r="A31" s="90" t="s">
        <v>556</v>
      </c>
      <c r="B31" s="77" t="s">
        <v>439</v>
      </c>
      <c r="C31" s="150">
        <v>0</v>
      </c>
    </row>
    <row r="32" spans="1:3" x14ac:dyDescent="0.2">
      <c r="A32" s="90" t="s">
        <v>557</v>
      </c>
      <c r="B32" s="77" t="s">
        <v>80</v>
      </c>
      <c r="C32" s="150">
        <v>0</v>
      </c>
    </row>
    <row r="33" spans="1:3" x14ac:dyDescent="0.2">
      <c r="A33" s="90" t="s">
        <v>558</v>
      </c>
      <c r="B33" s="77" t="s">
        <v>449</v>
      </c>
      <c r="C33" s="150">
        <v>0</v>
      </c>
    </row>
    <row r="34" spans="1:3" x14ac:dyDescent="0.2">
      <c r="A34" s="90" t="s">
        <v>559</v>
      </c>
      <c r="B34" s="77" t="s">
        <v>455</v>
      </c>
      <c r="C34" s="150">
        <v>0</v>
      </c>
    </row>
    <row r="35" spans="1:3" x14ac:dyDescent="0.2">
      <c r="A35" s="90" t="s">
        <v>560</v>
      </c>
      <c r="B35" s="85" t="s">
        <v>561</v>
      </c>
      <c r="C35" s="152">
        <v>0</v>
      </c>
    </row>
    <row r="36" spans="1:3" x14ac:dyDescent="0.2">
      <c r="A36" s="78"/>
      <c r="B36" s="81"/>
      <c r="C36" s="82"/>
    </row>
    <row r="37" spans="1:3" x14ac:dyDescent="0.2">
      <c r="A37" s="83" t="s">
        <v>661</v>
      </c>
      <c r="B37" s="58"/>
      <c r="C37" s="145">
        <f>C5-C7+C30</f>
        <v>62469086.730000004</v>
      </c>
    </row>
    <row r="39" spans="1:3" x14ac:dyDescent="0.2">
      <c r="B39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16"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662</v>
      </c>
      <c r="B1" s="189"/>
      <c r="C1" s="189"/>
      <c r="D1" s="189"/>
      <c r="E1" s="189"/>
      <c r="F1" s="189"/>
      <c r="G1" s="27" t="s">
        <v>605</v>
      </c>
      <c r="H1" s="28">
        <v>2023</v>
      </c>
    </row>
    <row r="2" spans="1:10" ht="18.95" customHeight="1" x14ac:dyDescent="0.2">
      <c r="A2" s="171" t="s">
        <v>616</v>
      </c>
      <c r="B2" s="189"/>
      <c r="C2" s="189"/>
      <c r="D2" s="189"/>
      <c r="E2" s="189"/>
      <c r="F2" s="189"/>
      <c r="G2" s="27" t="s">
        <v>606</v>
      </c>
      <c r="H2" s="28" t="s">
        <v>608</v>
      </c>
    </row>
    <row r="3" spans="1:10" ht="18.95" customHeight="1" x14ac:dyDescent="0.2">
      <c r="A3" s="190" t="s">
        <v>663</v>
      </c>
      <c r="B3" s="191"/>
      <c r="C3" s="191"/>
      <c r="D3" s="191"/>
      <c r="E3" s="191"/>
      <c r="F3" s="191"/>
      <c r="G3" s="27" t="s">
        <v>607</v>
      </c>
      <c r="H3" s="28">
        <v>1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365503763.33999997</v>
      </c>
      <c r="E36" s="34">
        <v>0</v>
      </c>
      <c r="F36" s="34">
        <f t="shared" si="0"/>
        <v>365503763.33999997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133246333.77</v>
      </c>
      <c r="E37" s="34">
        <v>-437798107.36000001</v>
      </c>
      <c r="F37" s="34">
        <f t="shared" si="0"/>
        <v>-304551773.59000003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76932234.680000007</v>
      </c>
      <c r="E38" s="34">
        <v>-4001827.14</v>
      </c>
      <c r="F38" s="34">
        <f t="shared" si="0"/>
        <v>72930407.540000007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1956667.86</v>
      </c>
      <c r="E39" s="34">
        <v>-1956667.86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-158291861.05000001</v>
      </c>
      <c r="E40" s="34">
        <v>24409463.760000002</v>
      </c>
      <c r="F40" s="34">
        <f t="shared" si="0"/>
        <v>-133882397.29000001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365503763.33999997</v>
      </c>
      <c r="E41" s="34">
        <v>-731007526.67999995</v>
      </c>
      <c r="F41" s="34">
        <f t="shared" si="0"/>
        <v>-365503763.33999997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803954072.45000005</v>
      </c>
      <c r="E42" s="34">
        <v>-450032318.11000001</v>
      </c>
      <c r="F42" s="34">
        <f t="shared" si="0"/>
        <v>353921754.34000003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-72930407.540000007</v>
      </c>
      <c r="F43" s="34">
        <f t="shared" si="0"/>
        <v>-72930407.540000007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81296.91</v>
      </c>
      <c r="E44" s="34">
        <v>-81296.91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84512416.540000007</v>
      </c>
      <c r="E45" s="34">
        <v>-84512416.540000007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22162286.059999999</v>
      </c>
      <c r="E46" s="34">
        <v>-22162286.059999999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22160169.059999999</v>
      </c>
      <c r="E47" s="34">
        <v>62352247.479999997</v>
      </c>
      <c r="F47" s="34">
        <f t="shared" si="0"/>
        <v>84512416.539999992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592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593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594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595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596</v>
      </c>
      <c r="B15" s="124" t="s">
        <v>40</v>
      </c>
    </row>
    <row r="16" spans="1:8" s="119" customFormat="1" ht="12.95" customHeight="1" x14ac:dyDescent="0.2">
      <c r="A16" s="123" t="s">
        <v>597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598</v>
      </c>
    </row>
    <row r="20" spans="1:4" s="119" customFormat="1" ht="12.95" customHeight="1" x14ac:dyDescent="0.2">
      <c r="A20" s="127" t="s">
        <v>599</v>
      </c>
    </row>
    <row r="21" spans="1:4" s="119" customFormat="1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x14ac:dyDescent="0.2">
      <c r="A25" s="120" t="s">
        <v>519</v>
      </c>
      <c r="B25" s="120"/>
      <c r="C25" s="120"/>
      <c r="D25" s="120"/>
    </row>
    <row r="26" spans="1:4" s="119" customFormat="1" x14ac:dyDescent="0.2">
      <c r="A26" s="120" t="s">
        <v>520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662</v>
      </c>
      <c r="B1" s="170"/>
      <c r="C1" s="170"/>
      <c r="D1" s="170"/>
      <c r="E1" s="170"/>
      <c r="F1" s="170"/>
      <c r="G1" s="14" t="s">
        <v>605</v>
      </c>
      <c r="H1" s="25">
        <v>2023</v>
      </c>
    </row>
    <row r="2" spans="1:8" s="16" customFormat="1" ht="18.95" customHeight="1" x14ac:dyDescent="0.25">
      <c r="A2" s="169" t="s">
        <v>609</v>
      </c>
      <c r="B2" s="170"/>
      <c r="C2" s="170"/>
      <c r="D2" s="170"/>
      <c r="E2" s="170"/>
      <c r="F2" s="170"/>
      <c r="G2" s="14" t="s">
        <v>606</v>
      </c>
      <c r="H2" s="25" t="s">
        <v>608</v>
      </c>
    </row>
    <row r="3" spans="1:8" s="16" customFormat="1" ht="18.95" customHeight="1" x14ac:dyDescent="0.25">
      <c r="A3" s="169" t="s">
        <v>663</v>
      </c>
      <c r="B3" s="170"/>
      <c r="C3" s="170"/>
      <c r="D3" s="170"/>
      <c r="E3" s="170"/>
      <c r="F3" s="170"/>
      <c r="G3" s="14" t="s">
        <v>607</v>
      </c>
      <c r="H3" s="25">
        <v>1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122603655.23999999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329499.28000000003</v>
      </c>
      <c r="D15" s="24">
        <v>283777.32</v>
      </c>
      <c r="E15" s="24">
        <v>169370.9</v>
      </c>
      <c r="F15" s="24">
        <v>177622.43</v>
      </c>
      <c r="G15" s="24">
        <v>338859.23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46708.1</v>
      </c>
      <c r="D20" s="24">
        <v>46708.1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276000</v>
      </c>
      <c r="D21" s="24">
        <v>276000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552680.38</v>
      </c>
      <c r="D23" s="24">
        <v>552680.38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-347754.23</v>
      </c>
      <c r="D24" s="24">
        <v>-347754.23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30000</v>
      </c>
      <c r="D25" s="24">
        <v>30000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3435355.67</v>
      </c>
      <c r="D27" s="24">
        <v>3435355.67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205108378.56999999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24515378.460000001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6980800.9400000004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155753381.69999999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17858817.469999999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93882190.930000007</v>
      </c>
      <c r="D62" s="24">
        <f t="shared" ref="D62:E62" si="0">SUM(D63:D70)</f>
        <v>0</v>
      </c>
      <c r="E62" s="24">
        <f t="shared" si="0"/>
        <v>39400428.759999998</v>
      </c>
    </row>
    <row r="63" spans="1:9" x14ac:dyDescent="0.2">
      <c r="A63" s="22">
        <v>1241</v>
      </c>
      <c r="B63" s="20" t="s">
        <v>237</v>
      </c>
      <c r="C63" s="24">
        <v>20519277.239999998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3361452.49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45576.4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48606735.770000003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3682075.73</v>
      </c>
      <c r="D67" s="24">
        <v>0</v>
      </c>
      <c r="E67" s="24">
        <v>39400428.759999998</v>
      </c>
    </row>
    <row r="68" spans="1:9" x14ac:dyDescent="0.2">
      <c r="A68" s="22">
        <v>1246</v>
      </c>
      <c r="B68" s="20" t="s">
        <v>242</v>
      </c>
      <c r="C68" s="24">
        <v>17667073.300000001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366715.52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31380.32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335335.2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15708901.560000001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15708901.560000001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10097759.810000001</v>
      </c>
      <c r="D110" s="24">
        <f>SUM(D111:D119)</f>
        <v>10097759.810000001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3073496.74</v>
      </c>
      <c r="D112" s="24">
        <f t="shared" ref="D112:D119" si="1">C112</f>
        <v>3073496.74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1222337.46</v>
      </c>
      <c r="D113" s="24">
        <f t="shared" si="1"/>
        <v>1222337.46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2578675.6</v>
      </c>
      <c r="D117" s="24">
        <f t="shared" si="1"/>
        <v>2578675.6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3223250.01</v>
      </c>
      <c r="D119" s="24">
        <f t="shared" si="1"/>
        <v>3223250.01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587</v>
      </c>
    </row>
    <row r="10" spans="1:2" ht="15" customHeight="1" x14ac:dyDescent="0.2">
      <c r="A10" s="103"/>
      <c r="B10" s="102" t="s">
        <v>588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176" zoomScaleNormal="100" workbookViewId="0">
      <selection activeCell="B205" sqref="B20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662</v>
      </c>
      <c r="B1" s="167"/>
      <c r="C1" s="167"/>
      <c r="D1" s="14" t="s">
        <v>605</v>
      </c>
      <c r="E1" s="25">
        <v>2023</v>
      </c>
    </row>
    <row r="2" spans="1:5" s="16" customFormat="1" ht="18.95" customHeight="1" x14ac:dyDescent="0.25">
      <c r="A2" s="167" t="s">
        <v>610</v>
      </c>
      <c r="B2" s="167"/>
      <c r="C2" s="167"/>
      <c r="D2" s="14" t="s">
        <v>606</v>
      </c>
      <c r="E2" s="25" t="s">
        <v>608</v>
      </c>
    </row>
    <row r="3" spans="1:5" s="16" customFormat="1" ht="18.95" customHeight="1" x14ac:dyDescent="0.25">
      <c r="A3" s="167" t="s">
        <v>663</v>
      </c>
      <c r="B3" s="167"/>
      <c r="C3" s="167"/>
      <c r="D3" s="14" t="s">
        <v>607</v>
      </c>
      <c r="E3" s="25">
        <v>1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6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47978806.259999998</v>
      </c>
      <c r="D8" s="92"/>
      <c r="E8" s="49"/>
    </row>
    <row r="9" spans="1:5" x14ac:dyDescent="0.2">
      <c r="A9" s="50">
        <v>4110</v>
      </c>
      <c r="B9" s="51" t="s">
        <v>305</v>
      </c>
      <c r="C9" s="55">
        <f>SUM(C10:C18)</f>
        <v>40980349.799999997</v>
      </c>
      <c r="D9" s="92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307</v>
      </c>
      <c r="C11" s="55">
        <v>38893873.229999997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47439.32</v>
      </c>
      <c r="D12" s="92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312</v>
      </c>
      <c r="C16" s="55">
        <v>2039037.25</v>
      </c>
      <c r="D16" s="92"/>
      <c r="E16" s="49"/>
    </row>
    <row r="17" spans="1:5" ht="22.5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321</v>
      </c>
      <c r="C28" s="55">
        <f>SUM(C29:C33)</f>
        <v>3076627.23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287938.02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2788689.21</v>
      </c>
      <c r="D30" s="92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493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494</v>
      </c>
      <c r="C34" s="55">
        <f>SUM(C35:C36)</f>
        <v>2523612.56</v>
      </c>
      <c r="D34" s="92"/>
      <c r="E34" s="49"/>
    </row>
    <row r="35" spans="1:5" x14ac:dyDescent="0.2">
      <c r="A35" s="50">
        <v>4151</v>
      </c>
      <c r="B35" s="51" t="s">
        <v>494</v>
      </c>
      <c r="C35" s="55">
        <v>2523612.56</v>
      </c>
      <c r="D35" s="92"/>
      <c r="E35" s="49"/>
    </row>
    <row r="36" spans="1:5" ht="22.5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496</v>
      </c>
      <c r="C37" s="55">
        <f>SUM(C38:C45)</f>
        <v>1398216.67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327</v>
      </c>
      <c r="C39" s="55">
        <v>1287884.69</v>
      </c>
      <c r="D39" s="92"/>
      <c r="E39" s="49"/>
    </row>
    <row r="40" spans="1:5" x14ac:dyDescent="0.2">
      <c r="A40" s="50">
        <v>4163</v>
      </c>
      <c r="B40" s="51" t="s">
        <v>328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329</v>
      </c>
      <c r="C41" s="55">
        <v>25792.98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332</v>
      </c>
      <c r="C45" s="55">
        <v>84539</v>
      </c>
      <c r="D45" s="92"/>
      <c r="E45" s="49"/>
    </row>
    <row r="46" spans="1:5" x14ac:dyDescent="0.2">
      <c r="A46" s="50">
        <v>4170</v>
      </c>
      <c r="B46" s="51" t="s">
        <v>600</v>
      </c>
      <c r="C46" s="55">
        <f>SUM(C47:C54)</f>
        <v>0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500</v>
      </c>
      <c r="C49" s="55">
        <v>0</v>
      </c>
      <c r="D49" s="92"/>
      <c r="E49" s="49"/>
    </row>
    <row r="50" spans="1:5" ht="22.5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3.75" x14ac:dyDescent="0.2">
      <c r="A58" s="50">
        <v>4200</v>
      </c>
      <c r="B58" s="52" t="s">
        <v>506</v>
      </c>
      <c r="C58" s="55">
        <f>+C59+C65</f>
        <v>85903591.030000001</v>
      </c>
      <c r="D58" s="92"/>
      <c r="E58" s="49"/>
    </row>
    <row r="59" spans="1:5" ht="22.5" x14ac:dyDescent="0.2">
      <c r="A59" s="50">
        <v>4210</v>
      </c>
      <c r="B59" s="52" t="s">
        <v>507</v>
      </c>
      <c r="C59" s="55">
        <f>SUM(C60:C64)</f>
        <v>83926868.269999996</v>
      </c>
      <c r="D59" s="92"/>
      <c r="E59" s="49"/>
    </row>
    <row r="60" spans="1:5" x14ac:dyDescent="0.2">
      <c r="A60" s="50">
        <v>4211</v>
      </c>
      <c r="B60" s="51" t="s">
        <v>333</v>
      </c>
      <c r="C60" s="55">
        <v>44090219.990000002</v>
      </c>
      <c r="D60" s="92"/>
      <c r="E60" s="49"/>
    </row>
    <row r="61" spans="1:5" x14ac:dyDescent="0.2">
      <c r="A61" s="50">
        <v>4212</v>
      </c>
      <c r="B61" s="51" t="s">
        <v>334</v>
      </c>
      <c r="C61" s="55">
        <v>38818833.07</v>
      </c>
      <c r="D61" s="92"/>
      <c r="E61" s="49"/>
    </row>
    <row r="62" spans="1:5" x14ac:dyDescent="0.2">
      <c r="A62" s="50">
        <v>4213</v>
      </c>
      <c r="B62" s="51" t="s">
        <v>335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508</v>
      </c>
      <c r="C63" s="55">
        <v>1017815.21</v>
      </c>
      <c r="D63" s="92"/>
      <c r="E63" s="49"/>
    </row>
    <row r="64" spans="1:5" x14ac:dyDescent="0.2">
      <c r="A64" s="50">
        <v>4215</v>
      </c>
      <c r="B64" s="51" t="s">
        <v>509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336</v>
      </c>
      <c r="C65" s="55">
        <f>SUM(C66:C69)</f>
        <v>1976722.76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1976722.76</v>
      </c>
      <c r="D66" s="92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f>C99+C127+C160+C170+C185+C214</f>
        <v>62485224.960000001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55">
        <f>C100+C107+C117</f>
        <v>45899729.420000002</v>
      </c>
      <c r="D99" s="57">
        <f>C99/$C$98</f>
        <v>0.73456932337817094</v>
      </c>
      <c r="E99" s="56"/>
    </row>
    <row r="100" spans="1:5" x14ac:dyDescent="0.2">
      <c r="A100" s="54">
        <v>5110</v>
      </c>
      <c r="B100" s="51" t="s">
        <v>360</v>
      </c>
      <c r="C100" s="55">
        <f>SUM(C101:C106)</f>
        <v>34677188.640000001</v>
      </c>
      <c r="D100" s="57">
        <f t="shared" ref="D100:D163" si="0">C100/$C$98</f>
        <v>0.55496621260783885</v>
      </c>
      <c r="E100" s="56"/>
    </row>
    <row r="101" spans="1:5" x14ac:dyDescent="0.2">
      <c r="A101" s="54">
        <v>5111</v>
      </c>
      <c r="B101" s="51" t="s">
        <v>361</v>
      </c>
      <c r="C101" s="55">
        <v>19892199.75</v>
      </c>
      <c r="D101" s="57">
        <f t="shared" si="0"/>
        <v>0.31835045425112923</v>
      </c>
      <c r="E101" s="56"/>
    </row>
    <row r="102" spans="1:5" x14ac:dyDescent="0.2">
      <c r="A102" s="54">
        <v>5112</v>
      </c>
      <c r="B102" s="51" t="s">
        <v>362</v>
      </c>
      <c r="C102" s="55">
        <v>3158252.68</v>
      </c>
      <c r="D102" s="57">
        <f t="shared" si="0"/>
        <v>5.0543991511941583E-2</v>
      </c>
      <c r="E102" s="56"/>
    </row>
    <row r="103" spans="1:5" x14ac:dyDescent="0.2">
      <c r="A103" s="54">
        <v>5113</v>
      </c>
      <c r="B103" s="51" t="s">
        <v>363</v>
      </c>
      <c r="C103" s="55">
        <v>324344.39</v>
      </c>
      <c r="D103" s="57">
        <f t="shared" si="0"/>
        <v>5.1907373336277417E-3</v>
      </c>
      <c r="E103" s="56"/>
    </row>
    <row r="104" spans="1:5" x14ac:dyDescent="0.2">
      <c r="A104" s="54">
        <v>5114</v>
      </c>
      <c r="B104" s="51" t="s">
        <v>364</v>
      </c>
      <c r="C104" s="55">
        <v>4682203.8</v>
      </c>
      <c r="D104" s="57">
        <f t="shared" si="0"/>
        <v>7.4932975003247873E-2</v>
      </c>
      <c r="E104" s="56"/>
    </row>
    <row r="105" spans="1:5" x14ac:dyDescent="0.2">
      <c r="A105" s="54">
        <v>5115</v>
      </c>
      <c r="B105" s="51" t="s">
        <v>365</v>
      </c>
      <c r="C105" s="55">
        <v>1497920.02</v>
      </c>
      <c r="D105" s="57">
        <f t="shared" si="0"/>
        <v>2.3972387407725514E-2</v>
      </c>
      <c r="E105" s="56"/>
    </row>
    <row r="106" spans="1:5" x14ac:dyDescent="0.2">
      <c r="A106" s="54">
        <v>5116</v>
      </c>
      <c r="B106" s="51" t="s">
        <v>366</v>
      </c>
      <c r="C106" s="55">
        <v>5122268</v>
      </c>
      <c r="D106" s="57">
        <f t="shared" si="0"/>
        <v>8.1975667100166905E-2</v>
      </c>
      <c r="E106" s="56"/>
    </row>
    <row r="107" spans="1:5" x14ac:dyDescent="0.2">
      <c r="A107" s="54">
        <v>5120</v>
      </c>
      <c r="B107" s="51" t="s">
        <v>367</v>
      </c>
      <c r="C107" s="55">
        <f>SUM(C108:C116)</f>
        <v>5305517.93</v>
      </c>
      <c r="D107" s="57">
        <f t="shared" si="0"/>
        <v>8.4908359270472883E-2</v>
      </c>
      <c r="E107" s="56"/>
    </row>
    <row r="108" spans="1:5" x14ac:dyDescent="0.2">
      <c r="A108" s="54">
        <v>5121</v>
      </c>
      <c r="B108" s="51" t="s">
        <v>368</v>
      </c>
      <c r="C108" s="55">
        <v>357188.98</v>
      </c>
      <c r="D108" s="57">
        <f t="shared" si="0"/>
        <v>5.7163750347166871E-3</v>
      </c>
      <c r="E108" s="56"/>
    </row>
    <row r="109" spans="1:5" x14ac:dyDescent="0.2">
      <c r="A109" s="54">
        <v>5122</v>
      </c>
      <c r="B109" s="51" t="s">
        <v>369</v>
      </c>
      <c r="C109" s="55">
        <v>59487.64</v>
      </c>
      <c r="D109" s="57">
        <f t="shared" si="0"/>
        <v>9.5202729986298507E-4</v>
      </c>
      <c r="E109" s="56"/>
    </row>
    <row r="110" spans="1:5" x14ac:dyDescent="0.2">
      <c r="A110" s="54">
        <v>5123</v>
      </c>
      <c r="B110" s="51" t="s">
        <v>370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371</v>
      </c>
      <c r="C111" s="55">
        <v>216953.43</v>
      </c>
      <c r="D111" s="57">
        <f t="shared" si="0"/>
        <v>3.4720756809130961E-3</v>
      </c>
      <c r="E111" s="56"/>
    </row>
    <row r="112" spans="1:5" x14ac:dyDescent="0.2">
      <c r="A112" s="54">
        <v>5125</v>
      </c>
      <c r="B112" s="51" t="s">
        <v>372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373</v>
      </c>
      <c r="C113" s="55">
        <v>2664087.59</v>
      </c>
      <c r="D113" s="57">
        <f t="shared" si="0"/>
        <v>4.2635480494875692E-2</v>
      </c>
      <c r="E113" s="56"/>
    </row>
    <row r="114" spans="1:5" x14ac:dyDescent="0.2">
      <c r="A114" s="54">
        <v>5127</v>
      </c>
      <c r="B114" s="51" t="s">
        <v>374</v>
      </c>
      <c r="C114" s="55">
        <v>584054.19999999995</v>
      </c>
      <c r="D114" s="57">
        <f t="shared" si="0"/>
        <v>9.3470768549506391E-3</v>
      </c>
      <c r="E114" s="56"/>
    </row>
    <row r="115" spans="1:5" x14ac:dyDescent="0.2">
      <c r="A115" s="54">
        <v>5128</v>
      </c>
      <c r="B115" s="51" t="s">
        <v>375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376</v>
      </c>
      <c r="C116" s="55">
        <v>1423746.09</v>
      </c>
      <c r="D116" s="57">
        <f t="shared" si="0"/>
        <v>2.2785323905153785E-2</v>
      </c>
      <c r="E116" s="56"/>
    </row>
    <row r="117" spans="1:5" x14ac:dyDescent="0.2">
      <c r="A117" s="54">
        <v>5130</v>
      </c>
      <c r="B117" s="51" t="s">
        <v>377</v>
      </c>
      <c r="C117" s="55">
        <f>SUM(C118:C126)</f>
        <v>5917022.8499999996</v>
      </c>
      <c r="D117" s="57">
        <f t="shared" si="0"/>
        <v>9.4694751499859203E-2</v>
      </c>
      <c r="E117" s="56"/>
    </row>
    <row r="118" spans="1:5" x14ac:dyDescent="0.2">
      <c r="A118" s="54">
        <v>5131</v>
      </c>
      <c r="B118" s="51" t="s">
        <v>378</v>
      </c>
      <c r="C118" s="55">
        <v>396143.45</v>
      </c>
      <c r="D118" s="57">
        <f t="shared" si="0"/>
        <v>6.3397939313428377E-3</v>
      </c>
      <c r="E118" s="56"/>
    </row>
    <row r="119" spans="1:5" x14ac:dyDescent="0.2">
      <c r="A119" s="54">
        <v>5132</v>
      </c>
      <c r="B119" s="51" t="s">
        <v>379</v>
      </c>
      <c r="C119" s="55">
        <v>571862.69999999995</v>
      </c>
      <c r="D119" s="57">
        <f t="shared" si="0"/>
        <v>9.1519667307924171E-3</v>
      </c>
      <c r="E119" s="56"/>
    </row>
    <row r="120" spans="1:5" x14ac:dyDescent="0.2">
      <c r="A120" s="54">
        <v>5133</v>
      </c>
      <c r="B120" s="51" t="s">
        <v>380</v>
      </c>
      <c r="C120" s="55">
        <v>954044</v>
      </c>
      <c r="D120" s="57">
        <f t="shared" si="0"/>
        <v>1.5268313439068716E-2</v>
      </c>
      <c r="E120" s="56"/>
    </row>
    <row r="121" spans="1:5" x14ac:dyDescent="0.2">
      <c r="A121" s="54">
        <v>5134</v>
      </c>
      <c r="B121" s="51" t="s">
        <v>381</v>
      </c>
      <c r="C121" s="55">
        <v>137461</v>
      </c>
      <c r="D121" s="57">
        <f t="shared" si="0"/>
        <v>2.1998960568357694E-3</v>
      </c>
      <c r="E121" s="56"/>
    </row>
    <row r="122" spans="1:5" x14ac:dyDescent="0.2">
      <c r="A122" s="54">
        <v>5135</v>
      </c>
      <c r="B122" s="51" t="s">
        <v>382</v>
      </c>
      <c r="C122" s="55">
        <v>747068.92</v>
      </c>
      <c r="D122" s="57">
        <f t="shared" si="0"/>
        <v>1.1955929109293231E-2</v>
      </c>
      <c r="E122" s="56"/>
    </row>
    <row r="123" spans="1:5" x14ac:dyDescent="0.2">
      <c r="A123" s="54">
        <v>5136</v>
      </c>
      <c r="B123" s="51" t="s">
        <v>383</v>
      </c>
      <c r="C123" s="55">
        <v>418992</v>
      </c>
      <c r="D123" s="57">
        <f t="shared" si="0"/>
        <v>6.7054571743675132E-3</v>
      </c>
      <c r="E123" s="56"/>
    </row>
    <row r="124" spans="1:5" x14ac:dyDescent="0.2">
      <c r="A124" s="54">
        <v>5137</v>
      </c>
      <c r="B124" s="51" t="s">
        <v>384</v>
      </c>
      <c r="C124" s="55">
        <v>37101.699999999997</v>
      </c>
      <c r="D124" s="57">
        <f t="shared" si="0"/>
        <v>5.9376756703285777E-4</v>
      </c>
      <c r="E124" s="56"/>
    </row>
    <row r="125" spans="1:5" x14ac:dyDescent="0.2">
      <c r="A125" s="54">
        <v>5138</v>
      </c>
      <c r="B125" s="51" t="s">
        <v>385</v>
      </c>
      <c r="C125" s="55">
        <v>780309.69</v>
      </c>
      <c r="D125" s="57">
        <f t="shared" si="0"/>
        <v>1.2487907189251799E-2</v>
      </c>
      <c r="E125" s="56"/>
    </row>
    <row r="126" spans="1:5" x14ac:dyDescent="0.2">
      <c r="A126" s="54">
        <v>5139</v>
      </c>
      <c r="B126" s="51" t="s">
        <v>386</v>
      </c>
      <c r="C126" s="55">
        <v>1874039.39</v>
      </c>
      <c r="D126" s="57">
        <f t="shared" si="0"/>
        <v>2.9991720301874063E-2</v>
      </c>
      <c r="E126" s="56"/>
    </row>
    <row r="127" spans="1:5" x14ac:dyDescent="0.2">
      <c r="A127" s="54">
        <v>5200</v>
      </c>
      <c r="B127" s="51" t="s">
        <v>387</v>
      </c>
      <c r="C127" s="55">
        <f>C128+C131+C134+C137+C142+C146+C149+C151+C157</f>
        <v>13214589.16</v>
      </c>
      <c r="D127" s="57">
        <f t="shared" si="0"/>
        <v>0.21148342137616272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392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338</v>
      </c>
      <c r="C134" s="55">
        <f>SUM(C135:C136)</f>
        <v>6844451.4299999997</v>
      </c>
      <c r="D134" s="57">
        <f t="shared" si="0"/>
        <v>0.10953711752468659</v>
      </c>
      <c r="E134" s="56"/>
    </row>
    <row r="135" spans="1:5" x14ac:dyDescent="0.2">
      <c r="A135" s="54">
        <v>5231</v>
      </c>
      <c r="B135" s="51" t="s">
        <v>394</v>
      </c>
      <c r="C135" s="55">
        <v>6844451.4299999997</v>
      </c>
      <c r="D135" s="57">
        <f t="shared" si="0"/>
        <v>0.10953711752468659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339</v>
      </c>
      <c r="C137" s="55">
        <f>SUM(C138:C141)</f>
        <v>6370137.7300000004</v>
      </c>
      <c r="D137" s="57">
        <f t="shared" si="0"/>
        <v>0.10194630385147613</v>
      </c>
      <c r="E137" s="56"/>
    </row>
    <row r="138" spans="1:5" x14ac:dyDescent="0.2">
      <c r="A138" s="54">
        <v>5241</v>
      </c>
      <c r="B138" s="51" t="s">
        <v>396</v>
      </c>
      <c r="C138" s="55">
        <v>6353637.7300000004</v>
      </c>
      <c r="D138" s="57">
        <f t="shared" si="0"/>
        <v>0.10168224142694997</v>
      </c>
      <c r="E138" s="56"/>
    </row>
    <row r="139" spans="1:5" x14ac:dyDescent="0.2">
      <c r="A139" s="54">
        <v>5242</v>
      </c>
      <c r="B139" s="51" t="s">
        <v>397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398</v>
      </c>
      <c r="C140" s="55">
        <v>16500</v>
      </c>
      <c r="D140" s="57">
        <f t="shared" si="0"/>
        <v>2.6406242452615795E-4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340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400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401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3370906.38</v>
      </c>
      <c r="D160" s="57">
        <f t="shared" si="0"/>
        <v>5.3947255245666313E-2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3370906.38</v>
      </c>
      <c r="D167" s="57">
        <f t="shared" si="1"/>
        <v>5.3947255245666313E-2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3370906.38</v>
      </c>
      <c r="D169" s="57">
        <f t="shared" si="1"/>
        <v>5.3947255245666313E-2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426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569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570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572</v>
      </c>
      <c r="B12" s="104" t="s">
        <v>148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573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662</v>
      </c>
      <c r="B1" s="171"/>
      <c r="C1" s="171"/>
      <c r="D1" s="27" t="s">
        <v>605</v>
      </c>
      <c r="E1" s="28">
        <v>2023</v>
      </c>
    </row>
    <row r="2" spans="1:5" ht="18.95" customHeight="1" x14ac:dyDescent="0.2">
      <c r="A2" s="171" t="s">
        <v>611</v>
      </c>
      <c r="B2" s="171"/>
      <c r="C2" s="171"/>
      <c r="D2" s="27" t="s">
        <v>606</v>
      </c>
      <c r="E2" s="28" t="s">
        <v>608</v>
      </c>
    </row>
    <row r="3" spans="1:5" ht="18.95" customHeight="1" x14ac:dyDescent="0.2">
      <c r="A3" s="171" t="s">
        <v>663</v>
      </c>
      <c r="B3" s="171"/>
      <c r="C3" s="171"/>
      <c r="D3" s="27" t="s">
        <v>607</v>
      </c>
      <c r="E3" s="28">
        <v>1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49433488.490000002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71397172.329999998</v>
      </c>
    </row>
    <row r="15" spans="1:5" x14ac:dyDescent="0.2">
      <c r="A15" s="33">
        <v>3220</v>
      </c>
      <c r="B15" s="29" t="s">
        <v>469</v>
      </c>
      <c r="C15" s="34">
        <v>314222250.62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2"/>
  <sheetViews>
    <sheetView topLeftCell="A46" workbookViewId="0">
      <selection activeCell="A81" sqref="A8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662</v>
      </c>
      <c r="B1" s="171"/>
      <c r="C1" s="171"/>
      <c r="D1" s="27" t="s">
        <v>605</v>
      </c>
      <c r="E1" s="28">
        <v>2023</v>
      </c>
    </row>
    <row r="2" spans="1:5" s="35" customFormat="1" ht="18.95" customHeight="1" x14ac:dyDescent="0.25">
      <c r="A2" s="171" t="s">
        <v>612</v>
      </c>
      <c r="B2" s="171"/>
      <c r="C2" s="171"/>
      <c r="D2" s="27" t="s">
        <v>606</v>
      </c>
      <c r="E2" s="28" t="s">
        <v>608</v>
      </c>
    </row>
    <row r="3" spans="1:5" s="35" customFormat="1" ht="18.95" customHeight="1" x14ac:dyDescent="0.25">
      <c r="A3" s="171" t="s">
        <v>663</v>
      </c>
      <c r="B3" s="171"/>
      <c r="C3" s="171"/>
      <c r="D3" s="27" t="s">
        <v>607</v>
      </c>
      <c r="E3" s="28">
        <v>1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42758155.229999997</v>
      </c>
      <c r="D9" s="34">
        <v>44416426.659999996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122603655.23999999</v>
      </c>
      <c r="D11" s="34">
        <v>59096884.829999998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627</v>
      </c>
      <c r="C15" s="135">
        <f>SUM(C8:C14)</f>
        <v>165361810.47</v>
      </c>
      <c r="D15" s="135">
        <f>SUM(D8:D14)</f>
        <v>103513311.48999999</v>
      </c>
    </row>
    <row r="18" spans="1: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649</v>
      </c>
      <c r="C19" s="144" t="s">
        <v>648</v>
      </c>
      <c r="D19" s="144" t="s">
        <v>179</v>
      </c>
      <c r="E19" s="130"/>
    </row>
    <row r="20" spans="1:5" x14ac:dyDescent="0.2">
      <c r="A20" s="133">
        <v>1230</v>
      </c>
      <c r="B20" s="134" t="s">
        <v>228</v>
      </c>
      <c r="C20" s="135">
        <f>SUM(C21:C27)</f>
        <v>21912049.579999998</v>
      </c>
      <c r="D20" s="135">
        <f>SUM(D21:D27)</f>
        <v>21912049.579999998</v>
      </c>
      <c r="E20" s="130"/>
    </row>
    <row r="21" spans="1: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21912049.579999998</v>
      </c>
      <c r="D25" s="132">
        <v>21912049.579999998</v>
      </c>
      <c r="E25" s="130"/>
    </row>
    <row r="26" spans="1:5" x14ac:dyDescent="0.2">
      <c r="A26" s="33">
        <v>1236</v>
      </c>
      <c r="B26" s="29" t="s">
        <v>234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236</v>
      </c>
      <c r="C28" s="135">
        <f>SUM(C29:C36)</f>
        <v>115142</v>
      </c>
      <c r="D28" s="135">
        <f>SUM(D29:D36)</f>
        <v>115142</v>
      </c>
      <c r="E28" s="130"/>
    </row>
    <row r="29" spans="1:5" x14ac:dyDescent="0.2">
      <c r="A29" s="33">
        <v>1241</v>
      </c>
      <c r="B29" s="29" t="s">
        <v>237</v>
      </c>
      <c r="C29" s="34">
        <v>109908.5</v>
      </c>
      <c r="D29" s="132">
        <v>109908.5</v>
      </c>
      <c r="E29" s="130"/>
    </row>
    <row r="30" spans="1:5" x14ac:dyDescent="0.2">
      <c r="A30" s="33">
        <v>1242</v>
      </c>
      <c r="B30" s="29" t="s">
        <v>238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242</v>
      </c>
      <c r="C34" s="34">
        <v>5233.5</v>
      </c>
      <c r="D34" s="132">
        <v>5233.5</v>
      </c>
    </row>
    <row r="35" spans="1: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628</v>
      </c>
      <c r="C43" s="135">
        <f>C20+C28+C37</f>
        <v>22027191.579999998</v>
      </c>
      <c r="D43" s="135">
        <f>D20+D28+D37</f>
        <v>22027191.579999998</v>
      </c>
    </row>
    <row r="44" spans="1:5" s="130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629</v>
      </c>
      <c r="C47" s="135">
        <v>71397172.329999998</v>
      </c>
      <c r="D47" s="135">
        <v>90562314.709999993</v>
      </c>
    </row>
    <row r="48" spans="1:5" x14ac:dyDescent="0.2">
      <c r="A48" s="131"/>
      <c r="B48" s="136" t="s">
        <v>617</v>
      </c>
      <c r="C48" s="135">
        <f>C51+C63+C91+C94+C49</f>
        <v>0</v>
      </c>
      <c r="D48" s="135">
        <f>D51+D63+D91+D94+D49</f>
        <v>13821254.5</v>
      </c>
    </row>
    <row r="49" spans="1:4" s="130" customFormat="1" x14ac:dyDescent="0.2">
      <c r="A49" s="153">
        <v>5100</v>
      </c>
      <c r="B49" s="154" t="s">
        <v>359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650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424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618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426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619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620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621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621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622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438</v>
      </c>
      <c r="C63" s="135">
        <f>C64+C73+C76+C82</f>
        <v>0</v>
      </c>
      <c r="D63" s="135">
        <f>D64+D73+D76+D82</f>
        <v>13611942.5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13611942.5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5072155.91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33175.56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8506611.0299999993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630</v>
      </c>
      <c r="C94" s="135">
        <f>SUM(C95:C99)</f>
        <v>0</v>
      </c>
      <c r="D94" s="135">
        <f>SUM(D95:D99)</f>
        <v>209312</v>
      </c>
    </row>
    <row r="95" spans="1:4" x14ac:dyDescent="0.2">
      <c r="A95" s="131">
        <v>2111</v>
      </c>
      <c r="B95" s="130" t="s">
        <v>631</v>
      </c>
      <c r="C95" s="132">
        <v>0</v>
      </c>
      <c r="D95" s="132">
        <v>0</v>
      </c>
    </row>
    <row r="96" spans="1:4" x14ac:dyDescent="0.2">
      <c r="A96" s="131">
        <v>2112</v>
      </c>
      <c r="B96" s="130" t="s">
        <v>632</v>
      </c>
      <c r="C96" s="132">
        <v>0</v>
      </c>
      <c r="D96" s="132">
        <v>0</v>
      </c>
    </row>
    <row r="97" spans="1:4" x14ac:dyDescent="0.2">
      <c r="A97" s="131">
        <v>2112</v>
      </c>
      <c r="B97" s="130" t="s">
        <v>633</v>
      </c>
      <c r="C97" s="132">
        <v>0</v>
      </c>
      <c r="D97" s="132">
        <v>209312</v>
      </c>
    </row>
    <row r="98" spans="1:4" x14ac:dyDescent="0.2">
      <c r="A98" s="131">
        <v>2115</v>
      </c>
      <c r="B98" s="130" t="s">
        <v>634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635</v>
      </c>
      <c r="C99" s="132">
        <v>0</v>
      </c>
      <c r="D99" s="132">
        <v>0</v>
      </c>
    </row>
    <row r="100" spans="1:4" x14ac:dyDescent="0.2">
      <c r="A100" s="131"/>
      <c r="B100" s="136" t="s">
        <v>636</v>
      </c>
      <c r="C100" s="135">
        <f>+C101</f>
        <v>0</v>
      </c>
      <c r="D100" s="135">
        <f>+D101</f>
        <v>0</v>
      </c>
    </row>
    <row r="101" spans="1:4" s="130" customFormat="1" x14ac:dyDescent="0.2">
      <c r="A101" s="153">
        <v>3100</v>
      </c>
      <c r="B101" s="159" t="s">
        <v>651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652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653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654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655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656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657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658</v>
      </c>
      <c r="C109" s="155">
        <f>+C110+C112</f>
        <v>0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659</v>
      </c>
      <c r="C110" s="160">
        <f>+C111</f>
        <v>0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352</v>
      </c>
      <c r="C111" s="162">
        <v>0</v>
      </c>
      <c r="D111" s="162">
        <v>0</v>
      </c>
    </row>
    <row r="112" spans="1:4" x14ac:dyDescent="0.2">
      <c r="A112" s="133">
        <v>1120</v>
      </c>
      <c r="B112" s="140" t="s">
        <v>637</v>
      </c>
      <c r="C112" s="135">
        <f>SUM(C113:C121)</f>
        <v>0</v>
      </c>
      <c r="D112" s="135">
        <f>SUM(D113:D121)</f>
        <v>0</v>
      </c>
    </row>
    <row r="113" spans="1:4" x14ac:dyDescent="0.2">
      <c r="A113" s="131">
        <v>1124</v>
      </c>
      <c r="B113" s="141" t="s">
        <v>638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639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640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641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642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643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644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645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646</v>
      </c>
      <c r="C121" s="132">
        <v>0</v>
      </c>
      <c r="D121" s="132">
        <v>0</v>
      </c>
    </row>
    <row r="122" spans="1:4" x14ac:dyDescent="0.2">
      <c r="A122" s="131"/>
      <c r="B122" s="143" t="s">
        <v>647</v>
      </c>
      <c r="C122" s="135">
        <f>C47+C48+C100-C106-C109</f>
        <v>71397172.329999998</v>
      </c>
      <c r="D122" s="135">
        <f>D47+D48+D100-D106-D109</f>
        <v>104383569.20999999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589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x14ac:dyDescent="0.2">
      <c r="A13" s="112" t="s">
        <v>76</v>
      </c>
      <c r="B13" s="102" t="s">
        <v>590</v>
      </c>
    </row>
    <row r="14" spans="1:2" ht="15" customHeight="1" x14ac:dyDescent="0.2">
      <c r="B14" s="102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2019-02-13T21:19:08Z</cp:lastPrinted>
  <dcterms:created xsi:type="dcterms:W3CDTF">2012-12-11T20:36:24Z</dcterms:created>
  <dcterms:modified xsi:type="dcterms:W3CDTF">2023-05-04T19:10:15Z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